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Odisha Choudhwar branch css/"/>
    </mc:Choice>
  </mc:AlternateContent>
  <xr:revisionPtr revIDLastSave="11" documentId="8_{8BDB8B67-D3F1-4372-ADC8-DD15428D8496}" xr6:coauthVersionLast="47" xr6:coauthVersionMax="47" xr10:uidLastSave="{B48B4D10-9181-4BAA-AE91-F603E1C71F1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C21" i="20"/>
  <c r="B18" i="20"/>
  <c r="C15" i="20"/>
  <c r="C13" i="20"/>
  <c r="B22" i="20"/>
  <c r="C9" i="20"/>
  <c r="B21" i="20"/>
  <c r="B20" i="20"/>
  <c r="C10" i="20"/>
  <c r="B19" i="20"/>
  <c r="C11" i="20"/>
  <c r="B16" i="20"/>
  <c r="C20" i="20"/>
  <c r="C19" i="20"/>
  <c r="B17" i="20"/>
  <c r="C17" i="20"/>
  <c r="C18" i="20"/>
  <c r="C16" i="20"/>
  <c r="B15" i="20"/>
  <c r="B12" i="20"/>
  <c r="B11" i="20"/>
  <c r="B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<sst xmlns="http://schemas.openxmlformats.org/spreadsheetml/2006/main" count="378" uniqueCount="303">
  <si>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</si>
  <si>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</si>
  <si>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</si>
  <si>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</si>
  <si>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</si>
  <si>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</si>
  <si>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</si>
  <si>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</si>
  <si>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</si>
  <si>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</si>
  <si>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</si>
  <si>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</si>
  <si>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</si>
  <si>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</si>
  <si>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</si>
  <si>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</si>
  <si>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</si>
  <si>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</si>
  <si>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</si>
  <si>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</si>
  <si>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</si>
  <si>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</si>
  <si>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</si>
  <si>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</si>
  <si>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</si>
  <si>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</si>
  <si>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</si>
  <si>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</si>
  <si>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</si>
  <si>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</si>
  <si>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</si>
  <si>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</si>
  <si>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</si>
  <si>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</si>
  <si>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</si>
  <si>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</si>
  <si>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</si>
  <si>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</si>
  <si>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</si>
  <si>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</si>
  <si>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</si>
  <si>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</si>
  <si>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</si>
  <si>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</si>
  <si>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</si>
  <si>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</si>
  <si>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</si>
  <si>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</si>
  <si>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</si>
  <si>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</si>
  <si>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</si>
  <si>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</si>
  <si>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</si>
  <si>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</si>
  <si>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</si>
  <si>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</si>
  <si>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</si>
  <si>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</si>
  <si>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</si>
  <si>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</si>
  <si>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</si>
  <si>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</si>
  <si>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</si>
  <si>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</si>
  <si>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</si>
  <si>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</si>
  <si>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</si>
  <si>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</si>
  <si>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</si>
  <si>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</si>
  <si>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</si>
  <si>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</si>
  <si>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</si>
  <si>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</si>
  <si>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</si>
  <si>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</si>
  <si>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</si>
  <si>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</si>
  <si>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</si>
  <si>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</si>
  <si>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</si>
  <si>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</si>
  <si>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</si>
  <si>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</si>
  <si>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</si>
  <si>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</si>
  <si>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</si>
  <si>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</si>
  <si>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</si>
  <si>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</si>
  <si>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</si>
  <si>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</si>
  <si>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</si>
  <si>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</si>
  <si>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</si>
  <si>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</si>
  <si>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</si>
  <si>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</si>
  <si>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</si>
  <si>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</si>
  <si>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</si>
  <si>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</si>
  <si>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</si>
  <si>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</si>
  <si>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</si>
  <si>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</si>
  <si>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</si>
  <si>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</si>
  <si>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</si>
  <si>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</si>
  <si>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</si>
  <si>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</si>
  <si>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</si>
  <si>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</si>
  <si>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</si>
  <si>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</si>
  <si>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</si>
  <si>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</si>
  <si>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</si>
  <si>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</si>
  <si>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</si>
  <si>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</si>
  <si>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</si>
  <si>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</si>
  <si>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</si>
  <si>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</si>
  <si>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</si>
  <si>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</si>
  <si>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</si>
  <si>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</si>
  <si>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</si>
  <si>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</si>
  <si>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</si>
  <si>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</si>
  <si>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</si>
  <si>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</si>
  <si>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</si>
  <si>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</si>
  <si>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</si>
  <si>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</si>
  <si>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</si>
  <si>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</si>
  <si>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</si>
  <si>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</si>
  <si>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</si>
  <si>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</si>
  <si>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</si>
  <si>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</si>
  <si>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</si>
  <si>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</si>
  <si>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</si>
  <si>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</si>
  <si>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</si>
  <si>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</si>
  <si>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</si>
  <si>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</si>
  <si>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</si>
  <si>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</si>
  <si>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</si>
  <si>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</si>
  <si>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</si>
  <si>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</si>
  <si>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</si>
  <si>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</si>
  <si>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</si>
  <si>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</si>
  <si>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</si>
  <si>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</si>
  <si>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</si>
  <si>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</si>
  <si>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</si>
  <si>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</si>
  <si>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</si>
  <si>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</si>
  <si>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</si>
  <si>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</si>
  <si>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</si>
  <si>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</si>
  <si>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</si>
  <si>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</si>
  <si>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</si>
  <si>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</si>
  <si>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</si>
  <si>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</si>
  <si>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</si>
  <si>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</si>
  <si>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</si>
  <si>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</si>
  <si>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</si>
  <si>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</si>
  <si>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</si>
  <si>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</si>
  <si>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</si>
  <si>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</si>
  <si>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</si>
  <si>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</si>
  <si>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</si>
  <si>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</si>
  <si>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</si>
  <si>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</si>
  <si>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</si>
  <si>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</si>
  <si>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</si>
  <si>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</si>
  <si>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</si>
  <si>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</si>
  <si>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</si>
  <si>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</si>
  <si>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</si>
  <si>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</si>
  <si>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</si>
  <si>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</si>
  <si>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</si>
  <si>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</si>
  <si>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</si>
  <si>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</si>
  <si>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</si>
  <si>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</si>
  <si>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</si>
  <si>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</si>
  <si>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</si>
  <si>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</si>
  <si>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</si>
  <si>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</si>
  <si>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</si>
  <si>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</si>
  <si>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</si>
  <si>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</si>
  <si>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</si>
  <si>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</si>
  <si>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</si>
  <si>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</si>
  <si>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</si>
  <si>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</si>
  <si>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</si>
  <si>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</si>
  <si>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</si>
  <si>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</si>
  <si>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</si>
  <si>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</si>
  <si>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</si>
  <si>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</si>
  <si>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</si>
  <si>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</si>
  <si>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</si>
  <si>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</si>
  <si>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</si>
  <si>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</si>
  <si>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</si>
  <si>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</si>
  <si>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</si>
  <si>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</si>
  <si>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Open</t>
  </si>
  <si>
    <t>5</t>
  </si>
  <si>
    <t>Dual Staff</t>
  </si>
  <si>
    <t>Available &amp; Updated</t>
  </si>
  <si>
    <t>BQM</t>
  </si>
  <si>
    <t>BM</t>
  </si>
  <si>
    <t>OBC</t>
  </si>
  <si>
    <t>&gt; 6 to 10 Years</t>
  </si>
  <si>
    <t>8 Yrs</t>
  </si>
  <si>
    <t>Sidharth Sankar Sahoo/SF0074779</t>
  </si>
  <si>
    <t>LO</t>
  </si>
  <si>
    <t>Cuttack</t>
  </si>
  <si>
    <t>Athagarh</t>
  </si>
  <si>
    <t>ORGL0396</t>
  </si>
  <si>
    <t>Choudwar</t>
  </si>
  <si>
    <t>Kanheipur</t>
  </si>
  <si>
    <t>SF0051127</t>
  </si>
  <si>
    <t>Chandan Pradhan</t>
  </si>
  <si>
    <t>207</t>
  </si>
  <si>
    <t>Bhagabati</t>
  </si>
  <si>
    <t>SID2125318453</t>
  </si>
  <si>
    <t>AUTOMOBILE SHOP</t>
  </si>
  <si>
    <t>RINA BARIK</t>
  </si>
  <si>
    <t>17-Oct-2022</t>
  </si>
  <si>
    <t>Thu</t>
  </si>
  <si>
    <t>13 Oct 2020</t>
  </si>
  <si>
    <t>08-Dec-2022</t>
  </si>
  <si>
    <t>05-Sep-2024</t>
  </si>
  <si>
    <t>9866767555</t>
  </si>
  <si>
    <t>SF0047012</t>
  </si>
  <si>
    <t>As per loan card borrower paid her EMI Rs 3200/- on dt 08-08-23,08-05-24,08-06-24,08-10-24 and 08-11-24 to lo Bhabani Prasad Mohapatra/SF0047012 but staff has not remitted at office.</t>
  </si>
  <si>
    <t>Bhabani Prasad Mohapatra</t>
  </si>
  <si>
    <t>As per loan card borrower paid her EMI Rs 3200/- on dt 08-08-23 to lo Bhabani Prasad Mohapatra/SF0047012 but staff has not remitted at office.</t>
  </si>
  <si>
    <t>As per loan card borrower paid her EMI Rs 3200/- on dt 08-05-24 to lo Bhabani Prasad Mohapatra/SF0047012 but staff has not remitted at office.</t>
  </si>
  <si>
    <t>As per loan card borrower paid her EMI Rs 3200/- on dt 08-06-24 to lo Bhabani Prasad Mohapatra/SF0047012 but staff has not remitted at office.</t>
  </si>
  <si>
    <t>As per loan card borrower paid her EMI Rs 3200/- on dt 08-10-24 to lo Bhabani Prasad Mohapatra/SF0047012 but staff has not remitted at office.</t>
  </si>
  <si>
    <t>As per loan card borrower paid her EMI Rs 3200/- on dt 08-11-24 to lo Bhabani Prasad Mohapatra/SF0047012 but staff has not remitted at office.</t>
  </si>
  <si>
    <t>Bijaya Kumar Sahu</t>
  </si>
  <si>
    <t>SF0096349</t>
  </si>
  <si>
    <t>Chinmayee Mallick</t>
  </si>
  <si>
    <t>SF0095366</t>
  </si>
  <si>
    <t>Jeetendra Kumar Mahapatra/SF0027163</t>
  </si>
  <si>
    <t>Antaryami Swain/SF0091039</t>
  </si>
  <si>
    <t>Gobind Prasad Mohanty/SF0009889</t>
  </si>
  <si>
    <t>Sanjaya Kumar Sahoo/SF0070624</t>
  </si>
  <si>
    <t>Completed-Report Submitted</t>
  </si>
  <si>
    <t>CSS</t>
  </si>
  <si>
    <t>27-08-2025</t>
  </si>
  <si>
    <t>Terminated</t>
  </si>
  <si>
    <t>FN25-26-01912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</si>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</sst>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ORGL0396</v>
      </c>
      <c r="D5" s="63" t="str">
        <f>IF('Physical Cash at Safe'!D28="Yes", 'Physical Cash at Safe'!B4, 'Borrower Wise Details'!C5)</f>
        <v>Choudwar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45883</v>
      </c>
      <c r="H5" s="107" t="s">
        <v>298</v>
      </c>
      <c r="I5" s="61">
        <v>45891</v>
      </c>
      <c r="J5" s="74" t="str">
        <f>IF('Physical Cash at Safe'!D28="Yes",'Physical Cash at Safe'!E28,IF('Borrower Wise Details'!D5&lt;&gt;"",'Borrower Wise Details'!D5,""))</f>
        <v>FN25-26-01912</v>
      </c>
      <c r="K5" s="81">
        <v>1</v>
      </c>
      <c r="L5" s="82">
        <v>16000</v>
      </c>
      <c r="M5" s="82">
        <v>0</v>
      </c>
      <c r="N5" s="131" t="s">
        <v>293</v>
      </c>
      <c r="O5" s="131" t="s">
        <v>294</v>
      </c>
      <c r="P5" s="131" t="s">
        <v>295</v>
      </c>
      <c r="Q5" s="131" t="s">
        <v>296</v>
      </c>
      <c r="R5" s="75" t="str">
        <f>IF('Physical Cash at Safe'!$D$28="Yes", 'Physical Cash at Safe'!$A$28, IF('Borrower Wise Details'!F5&lt;&gt;"", 'Borrower Wise Details'!F5, ""))</f>
        <v>Bhabani Prasad Mohapatra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SF0047012</v>
      </c>
      <c r="U5" s="77" t="s">
        <v>300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45896</v>
      </c>
      <c r="AA5" s="61">
        <v>45896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282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ORGL0396</v>
      </c>
      <c r="C5" s="50" t="str">
        <f>IF('Fraud Investigation Report'!D5="", "", 'Fraud Investigation Report'!D5)</f>
        <v>Choudwar</v>
      </c>
      <c r="D5" s="68" t="str">
        <f>IF(OR('Fraud Investigation Report'!R5="", 'Fraud Investigation Report'!R5=0), "", 'Fraud Investigation Report'!R5)</f>
        <v>Bhabani Prasad Mohapatra</v>
      </c>
      <c r="E5" s="68" t="str">
        <f>IF(OR('Fraud Investigation Report'!T5="", 'Fraud Investigation Report'!T5=0), "", 'Fraud Investigation Report'!T5)</f>
        <v>SF0047012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FN25-26-01912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16000</v>
      </c>
      <c r="Q5" s="49"/>
      <c r="R5" s="84" t="s">
        <v>302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265</v>
      </c>
      <c r="B4" s="41" t="s">
        <v>266</v>
      </c>
      <c r="C4" s="41" t="s">
        <v>264</v>
      </c>
      <c r="D4" s="41" t="s">
        <v>263</v>
      </c>
      <c r="E4" s="41" t="s">
        <v>263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45896</v>
      </c>
      <c r="C6" s="18">
        <v>45895</v>
      </c>
      <c r="D6" s="18">
        <v>45896</v>
      </c>
      <c r="E6" s="19">
        <v>0.41666666666666669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5" x14ac:dyDescent="0.3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5" x14ac:dyDescent="0.35">
      <c r="A19" s="29"/>
      <c r="B19" s="30" t="s">
        <v>76</v>
      </c>
      <c r="C19" s="31">
        <f>SUM(C10:C18)</f>
        <v>8110</v>
      </c>
      <c r="D19" s="30" t="s">
        <v>76</v>
      </c>
      <c r="E19" s="31">
        <f>SUM(E10:E18)</f>
        <v>8110</v>
      </c>
    </row>
    <row r="20" spans="1:5" ht="30" customHeight="1" x14ac:dyDescent="0.35">
      <c r="A20" s="163" t="s">
        <v>97</v>
      </c>
      <c r="B20" s="164"/>
      <c r="C20" s="32">
        <v>8110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" customHeight="1" x14ac:dyDescent="0.3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220</v>
      </c>
      <c r="B32" s="38" t="s">
        <v>254</v>
      </c>
      <c r="C32" s="37" t="s">
        <v>82</v>
      </c>
      <c r="D32" s="140" t="s">
        <v>255</v>
      </c>
      <c r="E32" s="141"/>
    </row>
    <row r="33" spans="1:5" ht="18" customHeight="1" x14ac:dyDescent="0.35">
      <c r="A33" s="37" t="s">
        <v>83</v>
      </c>
      <c r="B33" s="106">
        <v>287</v>
      </c>
      <c r="C33" s="39" t="s">
        <v>84</v>
      </c>
      <c r="D33" s="134">
        <v>236</v>
      </c>
      <c r="E33" s="135"/>
    </row>
    <row r="34" spans="1:5" ht="26" x14ac:dyDescent="0.35">
      <c r="A34" s="39" t="s">
        <v>221</v>
      </c>
      <c r="B34" s="38" t="s">
        <v>289</v>
      </c>
      <c r="C34" s="39" t="s">
        <v>222</v>
      </c>
      <c r="D34" s="136" t="s">
        <v>291</v>
      </c>
      <c r="E34" s="137"/>
    </row>
    <row r="35" spans="1:5" ht="26" x14ac:dyDescent="0.35">
      <c r="A35" s="39" t="s">
        <v>223</v>
      </c>
      <c r="B35" s="38" t="s">
        <v>290</v>
      </c>
      <c r="C35" s="39" t="s">
        <v>225</v>
      </c>
      <c r="D35" s="136" t="s">
        <v>292</v>
      </c>
      <c r="E35" s="137"/>
    </row>
    <row r="36" spans="1:5" ht="25.5" customHeight="1" x14ac:dyDescent="0.35">
      <c r="A36" s="39" t="s">
        <v>224</v>
      </c>
      <c r="B36" s="38" t="s">
        <v>257</v>
      </c>
      <c r="C36" s="39" t="s">
        <v>226</v>
      </c>
      <c r="D36" s="138" t="s">
        <v>256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D1" zoomScale="90" zoomScaleNormal="90" workbookViewId="0">
      <selection activeCell="K8" sqref="K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2.453125" style="13" bestFit="1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ORGL0396</v>
      </c>
      <c r="C5" s="119" t="str">
        <f>IF('Loan Outstanding Report'!$H$5="", "", 'Loan Outstanding Report'!$H$5)</f>
        <v>Choudwar</v>
      </c>
      <c r="D5" s="130" t="s">
        <v>301</v>
      </c>
      <c r="E5" s="65">
        <v>45896</v>
      </c>
      <c r="F5" s="38" t="s">
        <v>283</v>
      </c>
      <c r="G5" s="49" t="s">
        <v>281</v>
      </c>
      <c r="H5" s="49" t="s">
        <v>262</v>
      </c>
      <c r="I5" s="120" t="s">
        <v>270</v>
      </c>
      <c r="J5" s="120" t="s">
        <v>272</v>
      </c>
      <c r="K5" s="120" t="s">
        <v>274</v>
      </c>
      <c r="L5" s="11">
        <v>349263770</v>
      </c>
      <c r="M5" s="65" t="s">
        <v>275</v>
      </c>
      <c r="N5" s="124">
        <v>59697</v>
      </c>
      <c r="O5" s="124">
        <v>3200</v>
      </c>
      <c r="P5" s="121" t="s">
        <v>139</v>
      </c>
      <c r="Q5" s="80">
        <v>45146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202</v>
      </c>
      <c r="W5" s="122" t="s">
        <v>284</v>
      </c>
    </row>
    <row r="6" spans="1:23" ht="25" customHeight="1" x14ac:dyDescent="0.3">
      <c r="A6" s="64">
        <v>2</v>
      </c>
      <c r="B6" s="60" t="str">
        <f>IF(J6&lt;&gt;"", $B$5, "")</f>
        <v>ORGL0396</v>
      </c>
      <c r="C6" s="119" t="str">
        <f>IF(J6&lt;&gt;"", $C$5, "")</f>
        <v>Choudwar</v>
      </c>
      <c r="D6" s="41" t="str">
        <f>IF(J6&lt;&gt;"", $D$5, "")</f>
        <v>FN25-26-01912</v>
      </c>
      <c r="E6" s="65">
        <v>45896</v>
      </c>
      <c r="F6" s="38" t="str">
        <f>IF(J6&lt;&gt;"", $F$5, "")</f>
        <v>Bhabani Prasad Mohapatra</v>
      </c>
      <c r="G6" s="49" t="str">
        <f>IF(J6&lt;&gt;"", $G$5, "")</f>
        <v>SF0047012</v>
      </c>
      <c r="H6" s="49" t="str">
        <f>IF(J6&lt;&gt;"", $H$5, "")</f>
        <v>LO</v>
      </c>
      <c r="I6" s="120" t="s">
        <v>270</v>
      </c>
      <c r="J6" s="120" t="s">
        <v>272</v>
      </c>
      <c r="K6" s="120" t="s">
        <v>274</v>
      </c>
      <c r="L6" s="11">
        <v>349263770</v>
      </c>
      <c r="M6" s="65" t="s">
        <v>275</v>
      </c>
      <c r="N6" s="124">
        <v>59697</v>
      </c>
      <c r="O6" s="124">
        <v>3200</v>
      </c>
      <c r="P6" s="121" t="s">
        <v>139</v>
      </c>
      <c r="Q6" s="80">
        <v>45420</v>
      </c>
      <c r="R6" s="124">
        <v>3200</v>
      </c>
      <c r="S6" s="124">
        <v>0</v>
      </c>
      <c r="T6" s="124">
        <v>0</v>
      </c>
      <c r="U6" s="125">
        <f t="shared" ref="U6:U69" si="1">IF(AND(ISBLANK(R6),ISBLANK(S6),ISBLANK(T6)),"",R6-(S6+T6))</f>
        <v>3200</v>
      </c>
      <c r="V6" s="117" t="s">
        <v>202</v>
      </c>
      <c r="W6" s="122" t="s">
        <v>285</v>
      </c>
    </row>
    <row r="7" spans="1:23" ht="25" customHeight="1" x14ac:dyDescent="0.3">
      <c r="A7" s="64">
        <v>3</v>
      </c>
      <c r="B7" s="60" t="str">
        <f t="shared" ref="B7:B70" si="2">IF(J7&lt;&gt;"", $B$5, "")</f>
        <v>ORGL0396</v>
      </c>
      <c r="C7" s="119" t="str">
        <f t="shared" ref="C7:C70" si="3">IF(J7&lt;&gt;"", $C$5, "")</f>
        <v>Choudwar</v>
      </c>
      <c r="D7" s="41" t="str">
        <f t="shared" ref="D7:D70" si="4">IF(J7&lt;&gt;"", $D$5, "")</f>
        <v>FN25-26-01912</v>
      </c>
      <c r="E7" s="65">
        <v>45896</v>
      </c>
      <c r="F7" s="38" t="str">
        <f t="shared" ref="F7:F70" si="5">IF(J7&lt;&gt;"", $F$5, "")</f>
        <v>Bhabani Prasad Mohapatra</v>
      </c>
      <c r="G7" s="49" t="str">
        <f t="shared" ref="G7:G70" si="6">IF(J7&lt;&gt;"", $G$5, "")</f>
        <v>SF0047012</v>
      </c>
      <c r="H7" s="49" t="str">
        <f t="shared" ref="H7:H70" si="7">IF(J7&lt;&gt;"", $H$5, "")</f>
        <v>LO</v>
      </c>
      <c r="I7" s="120" t="s">
        <v>270</v>
      </c>
      <c r="J7" s="120" t="s">
        <v>272</v>
      </c>
      <c r="K7" s="120" t="s">
        <v>274</v>
      </c>
      <c r="L7" s="11">
        <v>349263770</v>
      </c>
      <c r="M7" s="65" t="s">
        <v>275</v>
      </c>
      <c r="N7" s="124">
        <v>59697</v>
      </c>
      <c r="O7" s="124">
        <v>3200</v>
      </c>
      <c r="P7" s="121" t="s">
        <v>139</v>
      </c>
      <c r="Q7" s="80">
        <v>45451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202</v>
      </c>
      <c r="W7" s="122" t="s">
        <v>286</v>
      </c>
    </row>
    <row r="8" spans="1:23" ht="25" customHeight="1" x14ac:dyDescent="0.3">
      <c r="A8" s="64">
        <v>4</v>
      </c>
      <c r="B8" s="60" t="str">
        <f t="shared" si="2"/>
        <v>ORGL0396</v>
      </c>
      <c r="C8" s="119" t="str">
        <f t="shared" si="3"/>
        <v>Choudwar</v>
      </c>
      <c r="D8" s="41" t="str">
        <f t="shared" si="4"/>
        <v>FN25-26-01912</v>
      </c>
      <c r="E8" s="65">
        <v>45896</v>
      </c>
      <c r="F8" s="38" t="str">
        <f t="shared" si="5"/>
        <v>Bhabani Prasad Mohapatra</v>
      </c>
      <c r="G8" s="49" t="str">
        <f t="shared" si="6"/>
        <v>SF0047012</v>
      </c>
      <c r="H8" s="49" t="str">
        <f t="shared" si="7"/>
        <v>LO</v>
      </c>
      <c r="I8" s="120" t="s">
        <v>270</v>
      </c>
      <c r="J8" s="120" t="s">
        <v>272</v>
      </c>
      <c r="K8" s="120" t="s">
        <v>274</v>
      </c>
      <c r="L8" s="11">
        <v>349263770</v>
      </c>
      <c r="M8" s="65" t="s">
        <v>275</v>
      </c>
      <c r="N8" s="124">
        <v>59697</v>
      </c>
      <c r="O8" s="124">
        <v>3200</v>
      </c>
      <c r="P8" s="121" t="s">
        <v>139</v>
      </c>
      <c r="Q8" s="80">
        <v>45573</v>
      </c>
      <c r="R8" s="124">
        <v>3200</v>
      </c>
      <c r="S8" s="124">
        <v>0</v>
      </c>
      <c r="T8" s="124">
        <v>0</v>
      </c>
      <c r="U8" s="125">
        <f t="shared" si="1"/>
        <v>3200</v>
      </c>
      <c r="V8" s="117" t="s">
        <v>202</v>
      </c>
      <c r="W8" s="122" t="s">
        <v>287</v>
      </c>
    </row>
    <row r="9" spans="1:23" ht="25" customHeight="1" x14ac:dyDescent="0.3">
      <c r="A9" s="64">
        <v>5</v>
      </c>
      <c r="B9" s="60" t="str">
        <f t="shared" si="2"/>
        <v>ORGL0396</v>
      </c>
      <c r="C9" s="119" t="str">
        <f t="shared" si="3"/>
        <v>Choudwar</v>
      </c>
      <c r="D9" s="41" t="str">
        <f t="shared" si="4"/>
        <v>FN25-26-01912</v>
      </c>
      <c r="E9" s="65">
        <v>45896</v>
      </c>
      <c r="F9" s="38" t="str">
        <f t="shared" si="5"/>
        <v>Bhabani Prasad Mohapatra</v>
      </c>
      <c r="G9" s="49" t="str">
        <f t="shared" si="6"/>
        <v>SF0047012</v>
      </c>
      <c r="H9" s="49" t="str">
        <f t="shared" si="7"/>
        <v>LO</v>
      </c>
      <c r="I9" s="120" t="s">
        <v>270</v>
      </c>
      <c r="J9" s="120" t="s">
        <v>272</v>
      </c>
      <c r="K9" s="120" t="s">
        <v>274</v>
      </c>
      <c r="L9" s="11">
        <v>349263770</v>
      </c>
      <c r="M9" s="65" t="s">
        <v>275</v>
      </c>
      <c r="N9" s="124">
        <v>59697</v>
      </c>
      <c r="O9" s="124">
        <v>3200</v>
      </c>
      <c r="P9" s="121" t="s">
        <v>139</v>
      </c>
      <c r="Q9" s="80">
        <v>45604</v>
      </c>
      <c r="R9" s="124">
        <v>3200</v>
      </c>
      <c r="S9" s="124">
        <v>0</v>
      </c>
      <c r="T9" s="124">
        <v>0</v>
      </c>
      <c r="U9" s="125">
        <f t="shared" si="1"/>
        <v>3200</v>
      </c>
      <c r="V9" s="117" t="s">
        <v>202</v>
      </c>
      <c r="W9" s="122" t="s">
        <v>288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R1" zoomScale="80" zoomScaleNormal="80" workbookViewId="0">
      <selection activeCell="AD5" sqref="AD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299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32">
        <v>0.41666666666666669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263</v>
      </c>
      <c r="E5" s="38" t="s">
        <v>263</v>
      </c>
      <c r="F5" s="38" t="s">
        <v>264</v>
      </c>
      <c r="G5" s="84" t="s">
        <v>265</v>
      </c>
      <c r="H5" s="38" t="s">
        <v>266</v>
      </c>
      <c r="I5" s="84">
        <v>61996</v>
      </c>
      <c r="J5" s="38" t="s">
        <v>267</v>
      </c>
      <c r="K5" s="84">
        <v>61996</v>
      </c>
      <c r="L5" s="84" t="s">
        <v>268</v>
      </c>
      <c r="M5" s="38" t="s">
        <v>269</v>
      </c>
      <c r="N5" s="84">
        <v>100100</v>
      </c>
      <c r="O5" s="84" t="s">
        <v>270</v>
      </c>
      <c r="P5" s="84">
        <v>141370</v>
      </c>
      <c r="Q5" s="38" t="s">
        <v>271</v>
      </c>
      <c r="R5" s="38" t="s">
        <v>250</v>
      </c>
      <c r="S5" s="84" t="s">
        <v>272</v>
      </c>
      <c r="T5" s="84" t="s">
        <v>272</v>
      </c>
      <c r="U5" s="84" t="s">
        <v>258</v>
      </c>
      <c r="V5" s="84" t="s">
        <v>251</v>
      </c>
      <c r="W5" s="84">
        <v>541</v>
      </c>
      <c r="X5" s="38" t="s">
        <v>273</v>
      </c>
      <c r="Y5" s="84">
        <v>349263770</v>
      </c>
      <c r="Z5" s="38" t="s">
        <v>274</v>
      </c>
      <c r="AA5" s="108" t="s">
        <v>275</v>
      </c>
      <c r="AB5" s="84">
        <v>59697</v>
      </c>
      <c r="AC5" s="108" t="s">
        <v>276</v>
      </c>
      <c r="AD5" s="84">
        <v>24</v>
      </c>
      <c r="AE5" s="84" t="s">
        <v>253</v>
      </c>
      <c r="AF5" s="84" t="s">
        <v>260</v>
      </c>
      <c r="AG5" s="108" t="s">
        <v>277</v>
      </c>
      <c r="AH5" s="84" t="s">
        <v>259</v>
      </c>
      <c r="AI5" s="108" t="s">
        <v>278</v>
      </c>
      <c r="AJ5" s="84">
        <v>3822</v>
      </c>
      <c r="AK5" s="84">
        <v>3200</v>
      </c>
      <c r="AL5" s="108" t="s">
        <v>279</v>
      </c>
      <c r="AM5" s="84">
        <v>44653.75</v>
      </c>
      <c r="AN5" s="112">
        <v>16805.259999999998</v>
      </c>
      <c r="AO5" s="112">
        <v>61459.01</v>
      </c>
      <c r="AP5" s="112">
        <v>15043.25</v>
      </c>
      <c r="AQ5" s="112">
        <v>919.74</v>
      </c>
      <c r="AR5" s="112">
        <v>15962.99</v>
      </c>
      <c r="AS5" s="112">
        <v>15043.25</v>
      </c>
      <c r="AT5" s="112">
        <v>919.74</v>
      </c>
      <c r="AU5" s="112">
        <v>15962.99</v>
      </c>
      <c r="AV5" s="84">
        <v>33</v>
      </c>
      <c r="AW5" s="84"/>
      <c r="AX5" s="84"/>
      <c r="AY5" s="108"/>
      <c r="AZ5" s="84"/>
      <c r="BA5" s="84"/>
      <c r="BB5" s="84" t="s">
        <v>252</v>
      </c>
      <c r="BC5" s="84" t="s">
        <v>145</v>
      </c>
      <c r="BD5" s="108"/>
      <c r="BE5" s="84"/>
      <c r="BF5" s="38" t="s">
        <v>272</v>
      </c>
      <c r="BG5" s="84" t="s">
        <v>280</v>
      </c>
      <c r="BH5" s="114" t="s">
        <v>261</v>
      </c>
      <c r="BI5" s="38" t="s">
        <v>110</v>
      </c>
      <c r="BJ5" s="85">
        <v>45896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16000</v>
      </c>
      <c r="BQ5" s="117" t="s">
        <v>202</v>
      </c>
      <c r="BR5" s="118" t="s">
        <v>282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2025-10-15T16:08:15Z</dcterms:modified>
</cp:coreProperties>
</file>