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10-Dec-25\Pipra-2\"/>
    </mc:Choice>
  </mc:AlternateContent>
  <xr:revisionPtr revIDLastSave="0" documentId="13_ncr:1_{300FCD68-DE6A-499A-9E16-3802CD236CB0}" xr6:coauthVersionLast="47" xr6:coauthVersionMax="47" xr10:uidLastSave="{00000000-0000-0000-0000-000000000000}"/>
  <bookViews>
    <workbookView xWindow="-110" yWindow="-110" windowWidth="19420" windowHeight="10300" activeTab="1" xr2:uid="{18F3229E-70FE-4320-812B-7507EE4C5576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Sheet1!$A$4:$AB$11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1" l="1"/>
  <c r="T18" i="1"/>
  <c r="T16" i="1"/>
  <c r="T15" i="1"/>
  <c r="U14" i="1"/>
  <c r="T14" i="1"/>
  <c r="Z9" i="1" l="1"/>
  <c r="W5" i="1"/>
  <c r="W7" i="1"/>
  <c r="W9" i="1"/>
  <c r="W11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<sst xmlns="http://schemas.openxmlformats.org/spreadsheetml/2006/main" count="105" uniqueCount="66">
  <si>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</si>
  <si>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</si>
  <si>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</si>
  <si>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</si>
  <si>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</si>
  <si>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</si>
  <si>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rPr>
        <b/>
        <sz val="10"/>
        <color theme="1"/>
        <rFont val="Aptos Narrow"/>
        <family val="2"/>
        <scheme val="minor"/>
      </rP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</si>
  <si>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</si>
  <si>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</si>
  <si>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</si>
  <si>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</si>
  <si>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</si>
  <si>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</si>
  <si>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</si>
  <si>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</si>
  <si>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</si>
  <si>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</si>
  <si>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Aptos Narrow"/>
        <family val="2"/>
        <scheme val="minor"/>
      </rP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</si>
  <si>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</si>
  <si>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</si>
  <si>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Aptos Narrow"/>
        <family val="2"/>
        <scheme val="minor"/>
      </rP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</si>
  <si>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</si>
  <si>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</si>
  <si>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</si>
  <si>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Aptos Narrow"/>
        <family val="2"/>
        <scheme val="minor"/>
      </rP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</si>
  <si>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rPr>
        <b/>
        <sz val="10"/>
        <color theme="1"/>
        <rFont val="Aptos Narrow"/>
        <family val="2"/>
        <scheme val="minor"/>
      </rP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</si>
  <si>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</si>
  <si>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rPr>
        <b/>
        <sz val="10"/>
        <color theme="1"/>
        <rFont val="Aptos Narrow"/>
        <family val="2"/>
        <scheme val="minor"/>
      </rP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</si>
  <si>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BH3959</t>
  </si>
  <si>
    <t>Pipra 2</t>
  </si>
  <si>
    <t>FN25-26-01931</t>
  </si>
  <si>
    <t>Ravi Kumar</t>
  </si>
  <si>
    <t>SF0088005</t>
  </si>
  <si>
    <t>LO</t>
  </si>
  <si>
    <t>692754</t>
  </si>
  <si>
    <t>SSF3769466</t>
  </si>
  <si>
    <t>SHOBHA DEVI</t>
  </si>
  <si>
    <t>11-Jul-2024</t>
  </si>
  <si>
    <t>Collection Amount Misappropriated</t>
  </si>
  <si>
    <t>Loan Card</t>
  </si>
  <si>
    <t>Borrower paid her EMI Rs 2780 on dated 06-01-2025, but demand not entry by LO Ravi Kumar.</t>
  </si>
  <si>
    <t>Borrower paid her EMI Rs 2780 on dated 03-02-2025, but demand not entry by LO Ravi Kumar.</t>
  </si>
  <si>
    <t>563260</t>
  </si>
  <si>
    <t>SID951375803665</t>
  </si>
  <si>
    <t>GITA DEVI</t>
  </si>
  <si>
    <t>04-Feb-2024</t>
  </si>
  <si>
    <t>Digital Payment</t>
  </si>
  <si>
    <t>Borrower paid her EMI Rs 3360 on dated 23-11-2024, but demand not entry by LO Ravi Kumar.</t>
  </si>
  <si>
    <t>Borrower paid her EMI Rs 3360 on dated 15-12-2024, but demand not entry by LO Ravi Kumar.</t>
  </si>
  <si>
    <t>SID951375460378</t>
  </si>
  <si>
    <t>POOJA DEVI</t>
  </si>
  <si>
    <t>10-Sep-2023</t>
  </si>
  <si>
    <t>Borrower paid her EMI Rs 2780 on dated 19-01-2025, but demand not entry by LO Ravi Kumar.</t>
  </si>
  <si>
    <t>Borrower paid her EMI Rs 2780 on dated 06-02-2025, but demand not entry by LO Ravi Kumar.</t>
  </si>
  <si>
    <t>597599</t>
  </si>
  <si>
    <t>SID951376163904</t>
  </si>
  <si>
    <t>KIRAN DEVI</t>
  </si>
  <si>
    <t>09-Jul-2023</t>
  </si>
  <si>
    <t>Borrower paid her EMI Rs 2780 on dated 08-03-2025,but demand not entry by LO Ravi Kumar.</t>
  </si>
  <si>
    <t>CSS Fraud</t>
  </si>
  <si>
    <t>OD</t>
  </si>
  <si>
    <t>Done</t>
  </si>
  <si>
    <t>Remarks</t>
  </si>
  <si>
    <t>Preclosed</t>
  </si>
  <si>
    <t>Diff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</si>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</sst>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1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8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8980299F-8A07-4C26-8562-262F5FA14369}"/>
    <cellStyle name="Normal 2 2" xfId="4" xr:uid="{9D0D91D3-B149-4CBC-BB20-EC4AB29AA0CF}"/>
    <cellStyle name="Normal 3 19 2" xfId="3" xr:uid="{D21BC064-B162-475A-868E-7FF040B4F1A5}"/>
    <cellStyle name="Normal 3 2" xfId="5" xr:uid="{805A9164-B2A2-452A-80FD-6D545EF8128D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395200</xdr:colOff>
      <xdr:row>26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0ADC48-0DC6-E9A1-BC94-960AEDCD4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415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14</xdr:col>
      <xdr:colOff>395200</xdr:colOff>
      <xdr:row>54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E8EED1-150C-BA51-AF81-EBFA66309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34035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14</xdr:col>
      <xdr:colOff>395200</xdr:colOff>
      <xdr:row>83</xdr:row>
      <xdr:rowOff>76250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779BE4-805A-2666-0491-EB56984A1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6807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10-Dec-25\Pipra-2\Copy%20of%20Fraud%20Investigation%20Report%20Pipra-2%20branch.xlsx" TargetMode="External"/><Relationship Id="rId1" Type="http://schemas.openxmlformats.org/officeDocument/2006/relationships/externalLinkPath" Target="Copy%20of%20Fraud%20Investigation%20Report%20Pipra-2%20bran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80815-8C77-4936-953F-1796FD8D3DC4}">
  <dimension ref="A1:AB18"/>
  <sheetViews>
    <sheetView topLeftCell="L4" workbookViewId="0">
      <selection activeCell="T16" sqref="T16"/>
    </sheetView>
  </sheetViews>
  <sheetFormatPr defaultRowHeight="14.5" x14ac:dyDescent="0.35"/>
  <cols>
    <col min="1" max="1" width="7.179687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4.36328125" bestFit="1" customWidth="1"/>
    <col min="11" max="11" width="12.542968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3.453125" customWidth="1"/>
    <col min="21" max="21" width="8.1796875" customWidth="1"/>
    <col min="22" max="22" width="15.1796875" bestFit="1" customWidth="1"/>
    <col min="23" max="26" width="15.1796875" customWidth="1"/>
    <col min="27" max="27" width="18.36328125" bestFit="1" customWidth="1"/>
    <col min="28" max="28" width="69" bestFit="1" customWidth="1"/>
  </cols>
  <sheetData>
    <row r="1" spans="1:28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/>
      <c r="AA3" s="3" t="s">
        <v>4</v>
      </c>
      <c r="AB3" s="9"/>
    </row>
    <row r="4" spans="1:28" s="23" customFormat="1" ht="78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/>
      <c r="X4" s="25" t="s">
        <v>62</v>
      </c>
      <c r="Y4" s="25" t="s">
        <v>63</v>
      </c>
      <c r="Z4" s="25" t="s">
        <v>64</v>
      </c>
      <c r="AA4" s="5" t="s">
        <v>26</v>
      </c>
      <c r="AB4" s="5" t="s">
        <v>27</v>
      </c>
    </row>
    <row r="5" spans="1:28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45909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357593797</v>
      </c>
      <c r="M5" s="18"/>
      <c r="N5" s="15" t="s">
        <v>37</v>
      </c>
      <c r="O5" s="19">
        <v>52000</v>
      </c>
      <c r="P5" s="19">
        <v>2780</v>
      </c>
      <c r="Q5" s="20" t="s">
        <v>38</v>
      </c>
      <c r="R5" s="21">
        <v>45663</v>
      </c>
      <c r="S5" s="19">
        <v>2780</v>
      </c>
      <c r="T5" s="19">
        <v>0</v>
      </c>
      <c r="U5" s="19">
        <v>0</v>
      </c>
      <c r="V5" s="24">
        <v>2780</v>
      </c>
      <c r="W5" s="24">
        <f>V5+V6</f>
        <v>5560</v>
      </c>
      <c r="X5" s="24" t="s">
        <v>59</v>
      </c>
      <c r="Y5" s="24"/>
      <c r="Z5" s="24"/>
      <c r="AA5" s="8" t="s">
        <v>39</v>
      </c>
      <c r="AB5" s="22" t="s">
        <v>40</v>
      </c>
    </row>
    <row r="6" spans="1:28" x14ac:dyDescent="0.35">
      <c r="A6" s="7">
        <v>2</v>
      </c>
      <c r="B6" s="12" t="s">
        <v>28</v>
      </c>
      <c r="C6" s="13" t="s">
        <v>29</v>
      </c>
      <c r="D6" s="14" t="str">
        <f>IF(J6&lt;&gt;"",$D$5,"")</f>
        <v>FN25-26-01931</v>
      </c>
      <c r="E6" s="15">
        <v>45909</v>
      </c>
      <c r="F6" s="8" t="str">
        <f>IF(J6&lt;&gt;"",$F$5,"")</f>
        <v>Ravi Kumar</v>
      </c>
      <c r="G6" s="16" t="str">
        <f>IF(J6&lt;&gt;"",$G$5,"")</f>
        <v>SF0088005</v>
      </c>
      <c r="H6" s="16" t="str">
        <f>IF(J6&lt;&gt;"",$H$5,"")</f>
        <v>LO</v>
      </c>
      <c r="I6" s="17" t="s">
        <v>34</v>
      </c>
      <c r="J6" s="17" t="s">
        <v>35</v>
      </c>
      <c r="K6" s="17" t="s">
        <v>36</v>
      </c>
      <c r="L6" s="18">
        <v>357593797</v>
      </c>
      <c r="M6" s="18"/>
      <c r="N6" s="15" t="s">
        <v>37</v>
      </c>
      <c r="O6" s="19">
        <v>52000</v>
      </c>
      <c r="P6" s="19">
        <v>2780</v>
      </c>
      <c r="Q6" s="20" t="s">
        <v>38</v>
      </c>
      <c r="R6" s="21">
        <v>45691</v>
      </c>
      <c r="S6" s="19">
        <v>2780</v>
      </c>
      <c r="T6" s="19">
        <v>0</v>
      </c>
      <c r="U6" s="19">
        <v>0</v>
      </c>
      <c r="V6" s="24">
        <v>2780</v>
      </c>
      <c r="W6" s="24">
        <v>0</v>
      </c>
      <c r="X6" s="24"/>
      <c r="Y6" s="24"/>
      <c r="Z6" s="24"/>
      <c r="AA6" s="8" t="s">
        <v>39</v>
      </c>
      <c r="AB6" s="22" t="s">
        <v>41</v>
      </c>
    </row>
    <row r="7" spans="1:28" x14ac:dyDescent="0.35">
      <c r="A7" s="7">
        <v>3</v>
      </c>
      <c r="B7" s="12" t="s">
        <v>28</v>
      </c>
      <c r="C7" s="13" t="s">
        <v>29</v>
      </c>
      <c r="D7" s="14" t="str">
        <f t="shared" ref="D7:D11" si="0">IF(J7&lt;&gt;"",$D$5,"")</f>
        <v>FN25-26-01931</v>
      </c>
      <c r="E7" s="15">
        <v>45909</v>
      </c>
      <c r="F7" s="8" t="str">
        <f t="shared" ref="F7:F11" si="1">IF(J7&lt;&gt;"",$F$5,"")</f>
        <v>Ravi Kumar</v>
      </c>
      <c r="G7" s="16" t="str">
        <f t="shared" ref="G7:G11" si="2">IF(J7&lt;&gt;"",$G$5,"")</f>
        <v>SF0088005</v>
      </c>
      <c r="H7" s="16" t="str">
        <f t="shared" ref="H7:H11" si="3">IF(J7&lt;&gt;"",$H$5,"")</f>
        <v>LO</v>
      </c>
      <c r="I7" s="17" t="s">
        <v>42</v>
      </c>
      <c r="J7" s="17" t="s">
        <v>43</v>
      </c>
      <c r="K7" s="17" t="s">
        <v>44</v>
      </c>
      <c r="L7" s="18">
        <v>354984363</v>
      </c>
      <c r="M7" s="18"/>
      <c r="N7" s="15" t="s">
        <v>45</v>
      </c>
      <c r="O7" s="19">
        <v>63000</v>
      </c>
      <c r="P7" s="19">
        <v>3360</v>
      </c>
      <c r="Q7" s="20" t="s">
        <v>38</v>
      </c>
      <c r="R7" s="21">
        <v>45619</v>
      </c>
      <c r="S7" s="19">
        <v>3360</v>
      </c>
      <c r="T7" s="19">
        <v>0</v>
      </c>
      <c r="U7" s="19">
        <v>0</v>
      </c>
      <c r="V7" s="24">
        <v>3360</v>
      </c>
      <c r="W7" s="24">
        <f>V7+V8</f>
        <v>6720</v>
      </c>
      <c r="X7" s="24" t="s">
        <v>61</v>
      </c>
      <c r="Y7" s="24"/>
      <c r="Z7" s="24"/>
      <c r="AA7" s="8" t="s">
        <v>46</v>
      </c>
      <c r="AB7" s="22" t="s">
        <v>47</v>
      </c>
    </row>
    <row r="8" spans="1:28" x14ac:dyDescent="0.35">
      <c r="A8" s="7">
        <v>4</v>
      </c>
      <c r="B8" s="12" t="s">
        <v>28</v>
      </c>
      <c r="C8" s="13" t="s">
        <v>29</v>
      </c>
      <c r="D8" s="14" t="str">
        <f t="shared" si="0"/>
        <v>FN25-26-01931</v>
      </c>
      <c r="E8" s="15">
        <v>45909</v>
      </c>
      <c r="F8" s="8" t="str">
        <f t="shared" si="1"/>
        <v>Ravi Kumar</v>
      </c>
      <c r="G8" s="16" t="str">
        <f t="shared" si="2"/>
        <v>SF0088005</v>
      </c>
      <c r="H8" s="16" t="str">
        <f t="shared" si="3"/>
        <v>LO</v>
      </c>
      <c r="I8" s="17" t="s">
        <v>42</v>
      </c>
      <c r="J8" s="17" t="s">
        <v>43</v>
      </c>
      <c r="K8" s="17" t="s">
        <v>44</v>
      </c>
      <c r="L8" s="18">
        <v>354984363</v>
      </c>
      <c r="M8" s="18"/>
      <c r="N8" s="15" t="s">
        <v>45</v>
      </c>
      <c r="O8" s="19">
        <v>63000</v>
      </c>
      <c r="P8" s="19">
        <v>3360</v>
      </c>
      <c r="Q8" s="20" t="s">
        <v>38</v>
      </c>
      <c r="R8" s="21">
        <v>45641</v>
      </c>
      <c r="S8" s="19">
        <v>3360</v>
      </c>
      <c r="T8" s="19">
        <v>0</v>
      </c>
      <c r="U8" s="19">
        <v>0</v>
      </c>
      <c r="V8" s="24">
        <v>3360</v>
      </c>
      <c r="W8" s="24">
        <v>0</v>
      </c>
      <c r="X8" s="24"/>
      <c r="Y8" s="24"/>
      <c r="Z8" s="24"/>
      <c r="AA8" s="8" t="s">
        <v>46</v>
      </c>
      <c r="AB8" s="22" t="s">
        <v>48</v>
      </c>
    </row>
    <row r="9" spans="1:28" x14ac:dyDescent="0.35">
      <c r="A9" s="7">
        <v>5</v>
      </c>
      <c r="B9" s="12" t="s">
        <v>28</v>
      </c>
      <c r="C9" s="13" t="s">
        <v>29</v>
      </c>
      <c r="D9" s="14" t="str">
        <f t="shared" si="0"/>
        <v>FN25-26-01931</v>
      </c>
      <c r="E9" s="15">
        <v>45909</v>
      </c>
      <c r="F9" s="8" t="str">
        <f t="shared" si="1"/>
        <v>Ravi Kumar</v>
      </c>
      <c r="G9" s="16" t="str">
        <f t="shared" si="2"/>
        <v>SF0088005</v>
      </c>
      <c r="H9" s="16" t="str">
        <f t="shared" si="3"/>
        <v>LO</v>
      </c>
      <c r="I9" s="17" t="s">
        <v>42</v>
      </c>
      <c r="J9" s="17" t="s">
        <v>49</v>
      </c>
      <c r="K9" s="17" t="s">
        <v>50</v>
      </c>
      <c r="L9" s="18">
        <v>352897260</v>
      </c>
      <c r="M9" s="18"/>
      <c r="N9" s="15" t="s">
        <v>51</v>
      </c>
      <c r="O9" s="19">
        <v>52000</v>
      </c>
      <c r="P9" s="19">
        <v>2780</v>
      </c>
      <c r="Q9" s="20" t="s">
        <v>38</v>
      </c>
      <c r="R9" s="21">
        <v>45676</v>
      </c>
      <c r="S9" s="19">
        <v>2780</v>
      </c>
      <c r="T9" s="19">
        <v>0</v>
      </c>
      <c r="U9" s="19">
        <v>0</v>
      </c>
      <c r="V9" s="24">
        <v>2780</v>
      </c>
      <c r="W9" s="24">
        <f>V9+V10</f>
        <v>5560</v>
      </c>
      <c r="X9" s="24" t="s">
        <v>60</v>
      </c>
      <c r="Y9" s="24">
        <v>5559.3</v>
      </c>
      <c r="Z9" s="24">
        <f>W9-Y9</f>
        <v>0.6999999999998181</v>
      </c>
      <c r="AA9" s="8" t="s">
        <v>46</v>
      </c>
      <c r="AB9" s="22" t="s">
        <v>52</v>
      </c>
    </row>
    <row r="10" spans="1:28" x14ac:dyDescent="0.35">
      <c r="A10" s="7">
        <v>6</v>
      </c>
      <c r="B10" s="12" t="s">
        <v>28</v>
      </c>
      <c r="C10" s="13" t="s">
        <v>29</v>
      </c>
      <c r="D10" s="14" t="str">
        <f t="shared" si="0"/>
        <v>FN25-26-01931</v>
      </c>
      <c r="E10" s="15">
        <v>45909</v>
      </c>
      <c r="F10" s="8" t="str">
        <f t="shared" si="1"/>
        <v>Ravi Kumar</v>
      </c>
      <c r="G10" s="16" t="str">
        <f t="shared" si="2"/>
        <v>SF0088005</v>
      </c>
      <c r="H10" s="16" t="str">
        <f t="shared" si="3"/>
        <v>LO</v>
      </c>
      <c r="I10" s="17" t="s">
        <v>42</v>
      </c>
      <c r="J10" s="17" t="s">
        <v>49</v>
      </c>
      <c r="K10" s="17" t="s">
        <v>50</v>
      </c>
      <c r="L10" s="18">
        <v>352897260</v>
      </c>
      <c r="M10" s="18"/>
      <c r="N10" s="15" t="s">
        <v>51</v>
      </c>
      <c r="O10" s="19">
        <v>52000</v>
      </c>
      <c r="P10" s="19">
        <v>2780</v>
      </c>
      <c r="Q10" s="20" t="s">
        <v>38</v>
      </c>
      <c r="R10" s="21">
        <v>45694</v>
      </c>
      <c r="S10" s="19">
        <v>2780</v>
      </c>
      <c r="T10" s="19">
        <v>0</v>
      </c>
      <c r="U10" s="19">
        <v>0</v>
      </c>
      <c r="V10" s="24">
        <v>2780</v>
      </c>
      <c r="W10" s="24">
        <v>0</v>
      </c>
      <c r="X10" s="24"/>
      <c r="Y10" s="24"/>
      <c r="Z10" s="24"/>
      <c r="AA10" s="8" t="s">
        <v>46</v>
      </c>
      <c r="AB10" s="22" t="s">
        <v>53</v>
      </c>
    </row>
    <row r="11" spans="1:28" x14ac:dyDescent="0.35">
      <c r="A11" s="7">
        <v>7</v>
      </c>
      <c r="B11" s="12" t="s">
        <v>28</v>
      </c>
      <c r="C11" s="13" t="s">
        <v>29</v>
      </c>
      <c r="D11" s="14" t="str">
        <f t="shared" si="0"/>
        <v>FN25-26-01931</v>
      </c>
      <c r="E11" s="15">
        <v>45909</v>
      </c>
      <c r="F11" s="8" t="str">
        <f t="shared" si="1"/>
        <v>Ravi Kumar</v>
      </c>
      <c r="G11" s="16" t="str">
        <f t="shared" si="2"/>
        <v>SF0088005</v>
      </c>
      <c r="H11" s="16" t="str">
        <f t="shared" si="3"/>
        <v>LO</v>
      </c>
      <c r="I11" s="17" t="s">
        <v>54</v>
      </c>
      <c r="J11" s="17" t="s">
        <v>55</v>
      </c>
      <c r="K11" s="17" t="s">
        <v>56</v>
      </c>
      <c r="L11" s="18">
        <v>352084206</v>
      </c>
      <c r="M11" s="18"/>
      <c r="N11" s="15" t="s">
        <v>57</v>
      </c>
      <c r="O11" s="19">
        <v>52000</v>
      </c>
      <c r="P11" s="19">
        <v>2780</v>
      </c>
      <c r="Q11" s="20" t="s">
        <v>38</v>
      </c>
      <c r="R11" s="21">
        <v>45724</v>
      </c>
      <c r="S11" s="19">
        <v>2780</v>
      </c>
      <c r="T11" s="19">
        <v>0</v>
      </c>
      <c r="U11" s="19">
        <v>0</v>
      </c>
      <c r="V11" s="24">
        <v>2780</v>
      </c>
      <c r="W11" s="24">
        <f>V11</f>
        <v>2780</v>
      </c>
      <c r="X11" s="24" t="s">
        <v>61</v>
      </c>
      <c r="Y11" s="24"/>
      <c r="Z11" s="24"/>
      <c r="AA11" s="8" t="s">
        <v>39</v>
      </c>
      <c r="AB11" s="22" t="s">
        <v>58</v>
      </c>
    </row>
    <row r="14" spans="1:28" x14ac:dyDescent="0.35">
      <c r="S14" s="26" t="s">
        <v>65</v>
      </c>
      <c r="T14" s="26">
        <f>SUM(S14:S17)</f>
        <v>15059.3</v>
      </c>
      <c r="U14" s="26">
        <f>SUM(S4:S11)</f>
        <v>20620</v>
      </c>
    </row>
    <row r="15" spans="1:28" x14ac:dyDescent="0.35">
      <c r="S15">
        <v>2780</v>
      </c>
      <c r="T15" s="27">
        <f>W5</f>
        <v>5560</v>
      </c>
      <c r="U15" s="26"/>
    </row>
    <row r="16" spans="1:28" x14ac:dyDescent="0.35">
      <c r="S16">
        <v>5559.3</v>
      </c>
      <c r="T16" s="27">
        <f>Z9</f>
        <v>0.6999999999998181</v>
      </c>
      <c r="U16" s="26"/>
    </row>
    <row r="17" spans="19:21" x14ac:dyDescent="0.35">
      <c r="S17">
        <v>6720</v>
      </c>
      <c r="T17" s="26"/>
      <c r="U17" s="26"/>
    </row>
    <row r="18" spans="19:21" x14ac:dyDescent="0.35">
      <c r="T18" s="26">
        <f>SUM(T14:T16)</f>
        <v>20620</v>
      </c>
      <c r="U18" s="26">
        <f>SUM(U14:U16)</f>
        <v>20620</v>
      </c>
    </row>
  </sheetData>
  <conditionalFormatting sqref="L5:M11">
    <cfRule type="duplicateValues" dxfId="0" priority="2" stopIfTrue="1"/>
  </conditionalFormatting>
  <dataValidations count="9">
    <dataValidation type="list" allowBlank="1" showInputMessage="1" showErrorMessage="1" sqref="AA5:AA11" xr:uid="{DF58C740-943C-4335-97AD-130235EA9880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Q5:Q11" xr:uid="{110EA5F2-2C15-469D-B73B-61D888E0FC85}">
      <formula1>Type</formula1>
    </dataValidation>
    <dataValidation type="date" allowBlank="1" showInputMessage="1" showErrorMessage="1" errorTitle="Incorrect Value Entered" error="Enter Valid Date" sqref="N5:N11" xr:uid="{0BA5353C-4243-4CB9-9BD9-F53C961E348E}">
      <formula1>42370</formula1>
      <formula2>47848</formula2>
    </dataValidation>
    <dataValidation type="custom" allowBlank="1" showInputMessage="1" showErrorMessage="1" sqref="E7:E11" xr:uid="{F9E44F15-1F7A-41A5-8179-96A3637B3E69}">
      <formula1>ISNUMBER(E7)*(E7&gt;=DATE(2023,10,1))*(E7&lt;=DATE(2031,12,31))*(INT(E7)=E7)</formula1>
    </dataValidation>
    <dataValidation type="custom" allowBlank="1" showInputMessage="1" showErrorMessage="1" error="Enter Valid date_x000a_" sqref="E6" xr:uid="{1C787A2A-EC55-4543-A67E-4D807DF06C2F}">
      <formula1>ISNUMBER(E6)*(E6&gt;=DATE(2023,10,1))*(E6&lt;=DATE(2031,12,31))*(INT(E6)=E6)</formula1>
    </dataValidation>
    <dataValidation type="custom" allowBlank="1" showInputMessage="1" showErrorMessage="1" error="Enter Valid Date_x000a_" sqref="E5" xr:uid="{BA45FCB6-FAE1-46C4-829A-5E8BC20F5758}">
      <formula1>ISNUMBER(E5)*(E5&gt;=DATE(2023,10,1))*(E5&lt;=DATE(2031,12,31))*(INT(E5)=E5)</formula1>
    </dataValidation>
    <dataValidation allowBlank="1" showErrorMessage="1" sqref="C5 B5:B11" xr:uid="{65B4881D-5EF0-4B62-9815-5C7C1AB2878D}"/>
    <dataValidation type="date" allowBlank="1" showInputMessage="1" showErrorMessage="1" sqref="N4" xr:uid="{8D3D51A7-6A01-40B5-80C8-292003F9B147}">
      <formula1>36526</formula1>
      <formula2>47848</formula2>
    </dataValidation>
    <dataValidation type="date" operator="lessThanOrEqual" allowBlank="1" showInputMessage="1" showErrorMessage="1" errorTitle="Incorrect date Entered" error="Enter in Valid Date Format_x000a_ " promptTitle="Enter Valid Date" sqref="R5:R11" xr:uid="{51C05C60-225A-4A2B-A816-BDFACD1B3B97}">
      <formula1>IF(ISNUMBER(DATE(RIGHT(E5,4),MONTH(LEFT(MID(E5,4,3),2)&amp;"1"),LEFT(E5,2))),E5,9^9)</formula1>
    </dataValidation>
  </dataValidations>
  <hyperlinks>
    <hyperlink ref="E3" location="'Fraud Investigation Report'!G5" display="Home" xr:uid="{7EBE0FE4-AB5D-4F99-8FB9-9B11A184D8E5}"/>
    <hyperlink ref="V3" location="'Fraud Investigation Report'!G5" display="Home" xr:uid="{8B397DA4-E51C-43FD-BA6B-E52A91259A12}"/>
    <hyperlink ref="F3" location="'Loan Outstanding Report'!BG5" display="Loan O/s Report" xr:uid="{5394589A-9CCA-4C57-948C-0B88BF23837E}"/>
    <hyperlink ref="AA3" location="'Loan Outstanding Report'!BG5" display="Loan O/s Report" xr:uid="{A8FD4096-E1D0-4828-B496-48BD218CB6E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CB406-034F-4FCD-9661-AF5995EC33F4}">
  <dimension ref="A1"/>
  <sheetViews>
    <sheetView tabSelected="1" workbookViewId="0">
      <selection activeCell="G58" sqref="G58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2025-12-10T11:44:00Z</dcterms:created>
  <dcterms:modified xsi:type="dcterms:W3CDTF">2025-12-10T12:00:17Z</dcterms:modified>
</cp:coreProperties>
</file>