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om 1st Aug-25 clv and css report/Css Pakaribarwan-2/"/>
    </mc:Choice>
  </mc:AlternateContent>
  <xr:revisionPtr revIDLastSave="12" documentId="8_{ADC96D0D-8102-4B56-AE29-20E98D5F17EE}" xr6:coauthVersionLast="47" xr6:coauthVersionMax="47" xr10:uidLastSave="{28678080-C240-4605-9FFD-0C6736FFDAB2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<sst xmlns="http://schemas.openxmlformats.org/spreadsheetml/2006/main" count="366" uniqueCount="304">
  <si>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</si>
  <si>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</si>
  <si>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</si>
  <si>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</si>
  <si>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</si>
  <si>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</si>
  <si>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</si>
  <si>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</si>
  <si>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</si>
  <si>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</si>
  <si>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</si>
  <si>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</si>
  <si>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</si>
  <si>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</si>
  <si>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</si>
  <si>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</si>
  <si>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</si>
  <si>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</si>
  <si>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</si>
  <si>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</si>
  <si>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</si>
  <si>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</si>
  <si>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</si>
  <si>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</si>
  <si>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</si>
  <si>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</si>
  <si>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</si>
  <si>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</si>
  <si>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</si>
  <si>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</si>
  <si>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</si>
  <si>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</si>
  <si>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</si>
  <si>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</si>
  <si>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</si>
  <si>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</si>
  <si>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</si>
  <si>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</si>
  <si>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</si>
  <si>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</si>
  <si>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</si>
  <si>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</si>
  <si>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</si>
  <si>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</si>
  <si>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</si>
  <si>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</si>
  <si>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</si>
  <si>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</si>
  <si>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</si>
  <si>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</si>
  <si>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</si>
  <si>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</si>
  <si>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</si>
  <si>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</si>
  <si>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</si>
  <si>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</si>
  <si>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</si>
  <si>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</si>
  <si>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</si>
  <si>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</si>
  <si>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</si>
  <si>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</si>
  <si>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</si>
  <si>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</si>
  <si>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</si>
  <si>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</si>
  <si>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</si>
  <si>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</si>
  <si>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</si>
  <si>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</si>
  <si>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</si>
  <si>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</si>
  <si>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</si>
  <si>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</si>
  <si>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</si>
  <si>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</si>
  <si>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</si>
  <si>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</si>
  <si>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</si>
  <si>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</si>
  <si>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</si>
  <si>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</si>
  <si>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</si>
  <si>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</si>
  <si>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</si>
  <si>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</si>
  <si>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</si>
  <si>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</si>
  <si>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</si>
  <si>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</si>
  <si>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</si>
  <si>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</si>
  <si>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</si>
  <si>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</si>
  <si>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</si>
  <si>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</si>
  <si>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</si>
  <si>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</si>
  <si>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</si>
  <si>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</si>
  <si>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</si>
  <si>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</si>
  <si>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</si>
  <si>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</si>
  <si>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</si>
  <si>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</si>
  <si>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</si>
  <si>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</si>
  <si>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</si>
  <si>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</si>
  <si>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</si>
  <si>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</si>
  <si>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</si>
  <si>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</si>
  <si>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</si>
  <si>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</si>
  <si>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</si>
  <si>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</si>
  <si>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</si>
  <si>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</si>
  <si>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</si>
  <si>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</si>
  <si>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</si>
  <si>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</si>
  <si>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</si>
  <si>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</si>
  <si>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</si>
  <si>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</si>
  <si>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</si>
  <si>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</si>
  <si>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</si>
  <si>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</si>
  <si>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</si>
  <si>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</si>
  <si>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</si>
  <si>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</si>
  <si>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</si>
  <si>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</si>
  <si>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</si>
  <si>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</si>
  <si>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</si>
  <si>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</si>
  <si>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</si>
  <si>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</si>
  <si>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</si>
  <si>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</si>
  <si>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</si>
  <si>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</si>
  <si>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</si>
  <si>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</si>
  <si>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</si>
  <si>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</si>
  <si>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</si>
  <si>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</si>
  <si>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</si>
  <si>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</si>
  <si>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</si>
  <si>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</si>
  <si>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</si>
  <si>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</si>
  <si>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</si>
  <si>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</si>
  <si>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</si>
  <si>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</si>
  <si>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</si>
  <si>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</si>
  <si>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</si>
  <si>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</si>
  <si>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</si>
  <si>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</si>
  <si>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</si>
  <si>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</si>
  <si>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</si>
  <si>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</si>
  <si>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</si>
  <si>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</si>
  <si>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</si>
  <si>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</si>
  <si>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</si>
  <si>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</si>
  <si>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</si>
  <si>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</si>
  <si>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</si>
  <si>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</si>
  <si>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</si>
  <si>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</si>
  <si>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</si>
  <si>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</si>
  <si>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</si>
  <si>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</si>
  <si>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</si>
  <si>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</si>
  <si>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</si>
  <si>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</si>
  <si>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</si>
  <si>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</si>
  <si>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</si>
  <si>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</si>
  <si>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</si>
  <si>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</si>
  <si>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</si>
  <si>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</si>
  <si>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</si>
  <si>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</si>
  <si>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</si>
  <si>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</si>
  <si>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</si>
  <si>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</si>
  <si>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</si>
  <si>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</si>
  <si>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</si>
  <si>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</si>
  <si>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</si>
  <si>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</si>
  <si>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</si>
  <si>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</si>
  <si>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</si>
  <si>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</si>
  <si>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</si>
  <si>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</si>
  <si>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</si>
  <si>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</si>
  <si>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</si>
  <si>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</si>
  <si>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</si>
  <si>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</si>
  <si>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</si>
  <si>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</si>
  <si>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</si>
  <si>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</si>
  <si>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</si>
  <si>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</si>
  <si>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</si>
  <si>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</si>
  <si>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</si>
  <si>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</si>
  <si>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</si>
  <si>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</si>
  <si>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</si>
  <si>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</si>
  <si>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</si>
  <si>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</si>
  <si>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</si>
  <si>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</si>
  <si>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</si>
  <si>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</si>
  <si>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</si>
  <si>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BH3948</t>
  </si>
  <si>
    <t>Pakaribarwan-2</t>
  </si>
  <si>
    <t>Pakribarwan</t>
  </si>
  <si>
    <t>Rajauli</t>
  </si>
  <si>
    <t>Gaya</t>
  </si>
  <si>
    <t>Bihar-2</t>
  </si>
  <si>
    <t>Dual Staff</t>
  </si>
  <si>
    <t>G-1</t>
  </si>
  <si>
    <t>Sunil Kumar</t>
  </si>
  <si>
    <t>BM</t>
  </si>
  <si>
    <t>Available &amp; Updated</t>
  </si>
  <si>
    <t>G-2</t>
  </si>
  <si>
    <t>Tipu Kumar</t>
  </si>
  <si>
    <t>SF0059711</t>
  </si>
  <si>
    <t>SF0057497</t>
  </si>
  <si>
    <t>BQM</t>
  </si>
  <si>
    <t>North</t>
  </si>
  <si>
    <t>Dumrawan</t>
  </si>
  <si>
    <t>SF0082864</t>
  </si>
  <si>
    <t>Vikash Kumar</t>
  </si>
  <si>
    <t>690409</t>
  </si>
  <si>
    <t>1185996</t>
  </si>
  <si>
    <t>Chetana</t>
  </si>
  <si>
    <t>SID951375692986</t>
  </si>
  <si>
    <t>GENERAL</t>
  </si>
  <si>
    <t>HINDU</t>
  </si>
  <si>
    <t>Animal Husbandry &amp; Poultry</t>
  </si>
  <si>
    <t>KIRAN DEVI</t>
  </si>
  <si>
    <t>07-Sep-2023</t>
  </si>
  <si>
    <t>Fri</t>
  </si>
  <si>
    <t>2</t>
  </si>
  <si>
    <t>1 Yrs</t>
  </si>
  <si>
    <t>25 Feb 2020</t>
  </si>
  <si>
    <t>&lt;= 2 Years</t>
  </si>
  <si>
    <t>02-Nov-2023</t>
  </si>
  <si>
    <t>29-Jul-2024</t>
  </si>
  <si>
    <t>Open</t>
  </si>
  <si>
    <t/>
  </si>
  <si>
    <t>9162946363</t>
  </si>
  <si>
    <t>Boby Kumar/SF0098065</t>
  </si>
  <si>
    <t>Staff Shubham kumar collected three months EMI amount Rs. 8340/- on dated :- 01-08-24, 05-09-24 and 03-10-24 which was not posted in FIMO account.</t>
  </si>
  <si>
    <t>LO</t>
  </si>
  <si>
    <t>FIR Not Filled</t>
  </si>
  <si>
    <t>CSS</t>
  </si>
  <si>
    <t>The employee Shubham Kumar, EMP ID :- SF0075130 collected the EMI amount Rs. 2780/- on dated :- 01-08-24 which was not posted in FIMO account.</t>
  </si>
  <si>
    <t>The employee Shubham Kumar, EMP ID :- SF0075130 collected the EMI amount Rs. 2780/- on dated :- 05-09-24 which was not posted in FIMO account.</t>
  </si>
  <si>
    <t>The employee Shubham Kumar, EMP ID :- SF0075130 collected the EMI amount Rs. 2780/- on dated :- 03-10-24 which was not posted in FIMO account.</t>
  </si>
  <si>
    <t>SF0075130</t>
  </si>
  <si>
    <t>Kumar Gaurav/SF0079818</t>
  </si>
  <si>
    <t>Brijesh Kumar Thakur/SF0072797</t>
  </si>
  <si>
    <t>Ravi Kumar Ranjan/SF0072744</t>
  </si>
  <si>
    <t>Saket Nath Thakur/SF0062081</t>
  </si>
  <si>
    <t>Staff Shubham Kumar collected EMI amount Rs. 8340/- which was not posted in FIMO account.</t>
  </si>
  <si>
    <t>Completed-Report Submitted</t>
  </si>
  <si>
    <t>Subham Kumar</t>
  </si>
  <si>
    <t>FN25-26-01951</t>
  </si>
  <si>
    <t>Transferred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</si>
</sst>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000000"/>
      <name val="Aptos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67" fontId="34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34" fillId="0" borderId="1" xfId="17" applyFont="1" applyBorder="1" applyAlignment="1" applyProtection="1">
      <alignment horizontal="center" vertical="center" wrapText="1"/>
      <protection locked="0"/>
    </xf>
    <xf numFmtId="14" fontId="6" fillId="0" borderId="1" xfId="26" applyNumberFormat="1" applyFont="1" applyBorder="1" applyAlignment="1" applyProtection="1">
      <alignment horizontal="center" vertical="center" wrapText="1"/>
      <protection locked="0"/>
    </xf>
    <xf numFmtId="15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E5" sqref="AE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BH3948</v>
      </c>
      <c r="D5" s="63" t="str">
        <f>IF('Physical Cash at Safe'!D28="Yes", 'Physical Cash at Safe'!A4, 'Borrower Wise Details'!C5)</f>
        <v>Pakaribarwan-2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45862</v>
      </c>
      <c r="H5" s="107" t="s">
        <v>290</v>
      </c>
      <c r="I5" s="129">
        <v>45895</v>
      </c>
      <c r="J5" s="74" t="str">
        <f>IF('Physical Cash at Safe'!D28="Yes",'Physical Cash at Safe'!E28,IF('Borrower Wise Details'!D5&lt;&gt;"",'Borrower Wise Details'!D5,""))</f>
        <v>FN25-26-01951</v>
      </c>
      <c r="K5" s="81">
        <v>1</v>
      </c>
      <c r="L5" s="82">
        <v>8340</v>
      </c>
      <c r="M5" s="82">
        <v>0</v>
      </c>
      <c r="N5" s="82" t="s">
        <v>295</v>
      </c>
      <c r="O5" s="82" t="s">
        <v>296</v>
      </c>
      <c r="P5" s="82" t="s">
        <v>297</v>
      </c>
      <c r="Q5" s="82" t="s">
        <v>298</v>
      </c>
      <c r="R5" s="75" t="str">
        <f>IF('Physical Cash at Safe'!$D$28="Yes", 'Physical Cash at Safe'!$A$28, IF('Borrower Wise Details'!F5&lt;&gt;"", 'Borrower Wise Details'!F5, ""))</f>
        <v>Subham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SF0075130</v>
      </c>
      <c r="U5" s="77" t="s">
        <v>303</v>
      </c>
      <c r="V5" s="61">
        <v>45583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300</v>
      </c>
      <c r="Z5" s="61">
        <v>45888</v>
      </c>
      <c r="AA5" s="61">
        <v>45888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8340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8340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45895</v>
      </c>
      <c r="AH5" s="70" t="s">
        <v>299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4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M5" activePane="bottomRight" state="frozen"/>
      <selection pane="topRight" activeCell="B1" sqref="B1"/>
      <selection pane="bottomLeft" activeCell="A5" sqref="A5"/>
      <selection pane="bottomRight" activeCell="U4" sqref="U4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BH3948</v>
      </c>
      <c r="C5" s="50" t="str">
        <f>IF('Fraud Investigation Report'!D5="", "", 'Fraud Investigation Report'!D5)</f>
        <v>Pakaribarwan-2</v>
      </c>
      <c r="D5" s="68" t="str">
        <f>IF(OR('Fraud Investigation Report'!R5="", 'Fraud Investigation Report'!R5=0), "", 'Fraud Investigation Report'!R5)</f>
        <v>Subham Kumar</v>
      </c>
      <c r="E5" s="68" t="str">
        <f>IF(OR('Fraud Investigation Report'!T5="", 'Fraud Investigation Report'!T5=0), "", 'Fraud Investigation Report'!T5)</f>
        <v>SF0075130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FN25-26-01951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8340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8340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8340</v>
      </c>
      <c r="Q5" s="49"/>
      <c r="R5" s="84" t="s">
        <v>289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37" sqref="D37"/>
    </sheetView>
  </sheetViews>
  <sheetFormatPr defaultColWidth="0" defaultRowHeight="15" customHeight="1" zeroHeight="1" x14ac:dyDescent="0.35"/>
  <cols>
    <col min="1" max="1" width="17.6328125" customWidth="1"/>
    <col min="2" max="2" width="21.1796875" customWidth="1"/>
    <col min="3" max="3" width="21.453125" customWidth="1"/>
    <col min="4" max="4" width="19.54296875" customWidth="1"/>
    <col min="5" max="5" width="22.90625" customWidth="1"/>
    <col min="6" max="6" width="1" customWidth="1"/>
    <col min="7" max="16384" width="9.26953125" hidden="1"/>
  </cols>
  <sheetData>
    <row r="1" spans="1:5" ht="18.5" x14ac:dyDescent="0.45">
      <c r="A1" s="136" t="s">
        <v>2</v>
      </c>
      <c r="B1" s="137"/>
      <c r="C1" s="137"/>
      <c r="D1" s="137"/>
      <c r="E1" s="138"/>
    </row>
    <row r="2" spans="1:5" ht="18.5" x14ac:dyDescent="0.45">
      <c r="A2" s="14"/>
      <c r="B2" s="139" t="s">
        <v>3</v>
      </c>
      <c r="C2" s="139"/>
      <c r="D2" s="139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247</v>
      </c>
      <c r="B4" s="41" t="s">
        <v>248</v>
      </c>
      <c r="C4" s="41" t="s">
        <v>249</v>
      </c>
      <c r="D4" s="41" t="s">
        <v>250</v>
      </c>
      <c r="E4" s="41" t="s">
        <v>251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252</v>
      </c>
      <c r="B6" s="18">
        <v>45888</v>
      </c>
      <c r="C6" s="18">
        <v>45887</v>
      </c>
      <c r="D6" s="18">
        <v>45888</v>
      </c>
      <c r="E6" s="19">
        <v>0.27083333333333331</v>
      </c>
    </row>
    <row r="7" spans="1:5" ht="15.5" x14ac:dyDescent="0.35">
      <c r="A7" s="140" t="s">
        <v>70</v>
      </c>
      <c r="B7" s="141"/>
      <c r="C7" s="141"/>
      <c r="D7" s="141"/>
      <c r="E7" s="141"/>
    </row>
    <row r="8" spans="1:5" ht="15" customHeight="1" x14ac:dyDescent="0.35">
      <c r="A8" s="142" t="s">
        <v>71</v>
      </c>
      <c r="B8" s="144" t="s">
        <v>92</v>
      </c>
      <c r="C8" s="145"/>
      <c r="D8" s="146" t="s">
        <v>72</v>
      </c>
      <c r="E8" s="147"/>
    </row>
    <row r="9" spans="1:5" ht="14.5" x14ac:dyDescent="0.35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148</v>
      </c>
      <c r="C11" s="23">
        <f>B11*A11</f>
        <v>74000</v>
      </c>
      <c r="D11" s="25">
        <v>148</v>
      </c>
      <c r="E11" s="23">
        <f t="shared" ref="E11:E17" si="0">D11*A11</f>
        <v>74000</v>
      </c>
    </row>
    <row r="12" spans="1:5" ht="14.5" x14ac:dyDescent="0.35">
      <c r="A12" s="24">
        <v>200</v>
      </c>
      <c r="B12" s="25">
        <v>48</v>
      </c>
      <c r="C12" s="23">
        <f>B12*A12</f>
        <v>9600</v>
      </c>
      <c r="D12" s="25">
        <v>48</v>
      </c>
      <c r="E12" s="23">
        <f t="shared" si="0"/>
        <v>9600</v>
      </c>
    </row>
    <row r="13" spans="1:5" ht="14.5" x14ac:dyDescent="0.35">
      <c r="A13" s="24">
        <v>100</v>
      </c>
      <c r="B13" s="25">
        <v>72</v>
      </c>
      <c r="C13" s="23">
        <f t="shared" ref="C13:C17" si="1">B13*A13</f>
        <v>7200</v>
      </c>
      <c r="D13" s="25">
        <v>72</v>
      </c>
      <c r="E13" s="23">
        <f t="shared" si="0"/>
        <v>7200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7</v>
      </c>
      <c r="C18" s="23">
        <f>B18</f>
        <v>7</v>
      </c>
      <c r="D18" s="27">
        <v>7</v>
      </c>
      <c r="E18" s="28">
        <f>D18</f>
        <v>7</v>
      </c>
    </row>
    <row r="19" spans="1:5" ht="14.5" x14ac:dyDescent="0.35">
      <c r="A19" s="29"/>
      <c r="B19" s="30" t="s">
        <v>76</v>
      </c>
      <c r="C19" s="31">
        <f>SUM(C10:C18)</f>
        <v>90887</v>
      </c>
      <c r="D19" s="30" t="s">
        <v>76</v>
      </c>
      <c r="E19" s="31">
        <f>SUM(E10:E18)</f>
        <v>90887</v>
      </c>
    </row>
    <row r="20" spans="1:5" ht="30" customHeight="1" x14ac:dyDescent="0.35">
      <c r="A20" s="148" t="s">
        <v>97</v>
      </c>
      <c r="B20" s="149"/>
      <c r="C20" s="32">
        <v>90887</v>
      </c>
      <c r="D20" s="33" t="s">
        <v>91</v>
      </c>
      <c r="E20" s="34">
        <v>0</v>
      </c>
    </row>
    <row r="21" spans="1:5" ht="30" customHeight="1" x14ac:dyDescent="0.35">
      <c r="A21" s="150" t="s">
        <v>88</v>
      </c>
      <c r="B21" s="151"/>
      <c r="C21" s="34">
        <v>0</v>
      </c>
      <c r="D21" s="33" t="s">
        <v>89</v>
      </c>
      <c r="E21" s="34">
        <v>0</v>
      </c>
    </row>
    <row r="22" spans="1:5" ht="30" customHeight="1" x14ac:dyDescent="0.35">
      <c r="A22" s="150" t="s">
        <v>77</v>
      </c>
      <c r="B22" s="151"/>
      <c r="C22" s="34">
        <v>0</v>
      </c>
      <c r="D22" s="35" t="s">
        <v>78</v>
      </c>
      <c r="E22" s="34"/>
    </row>
    <row r="23" spans="1:5" ht="30" customHeight="1" x14ac:dyDescent="0.35">
      <c r="A23" s="150" t="s">
        <v>79</v>
      </c>
      <c r="B23" s="151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35"/>
      <c r="C24" s="135"/>
      <c r="D24" s="135"/>
      <c r="E24" s="135"/>
    </row>
    <row r="25" spans="1:5" ht="57.75" customHeight="1" x14ac:dyDescent="0.35">
      <c r="A25" s="36" t="s">
        <v>81</v>
      </c>
      <c r="B25" s="157"/>
      <c r="C25" s="157"/>
      <c r="D25" s="157"/>
      <c r="E25" s="157"/>
    </row>
    <row r="26" spans="1:5" ht="20.149999999999999" customHeight="1" x14ac:dyDescent="0.35">
      <c r="A26" s="162" t="s">
        <v>189</v>
      </c>
      <c r="B26" s="162"/>
      <c r="C26" s="162"/>
      <c r="D26" s="162"/>
      <c r="E26" s="16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60" t="s">
        <v>218</v>
      </c>
      <c r="E29" s="161"/>
    </row>
    <row r="30" spans="1:5" ht="40" customHeight="1" x14ac:dyDescent="0.35">
      <c r="A30" s="127"/>
      <c r="B30" s="127"/>
      <c r="C30" s="128">
        <f>A30-B30</f>
        <v>0</v>
      </c>
      <c r="D30" s="163"/>
      <c r="E30" s="164"/>
    </row>
    <row r="31" spans="1:5" ht="15" customHeight="1" x14ac:dyDescent="0.35">
      <c r="A31" s="165"/>
      <c r="B31" s="166"/>
      <c r="C31" s="166"/>
      <c r="D31" s="166"/>
      <c r="E31" s="167"/>
    </row>
    <row r="32" spans="1:5" ht="24.75" customHeight="1" x14ac:dyDescent="0.35">
      <c r="A32" s="37" t="s">
        <v>219</v>
      </c>
      <c r="B32" s="38" t="s">
        <v>253</v>
      </c>
      <c r="C32" s="37" t="s">
        <v>82</v>
      </c>
      <c r="D32" s="158" t="s">
        <v>257</v>
      </c>
      <c r="E32" s="159"/>
    </row>
    <row r="33" spans="1:5" ht="18" customHeight="1" x14ac:dyDescent="0.35">
      <c r="A33" s="37" t="s">
        <v>83</v>
      </c>
      <c r="B33" s="106" t="s">
        <v>254</v>
      </c>
      <c r="C33" s="39" t="s">
        <v>84</v>
      </c>
      <c r="D33" s="152" t="s">
        <v>258</v>
      </c>
      <c r="E33" s="153"/>
    </row>
    <row r="34" spans="1:5" ht="26" x14ac:dyDescent="0.35">
      <c r="A34" s="39" t="s">
        <v>220</v>
      </c>
      <c r="B34" s="38" t="s">
        <v>255</v>
      </c>
      <c r="C34" s="39" t="s">
        <v>221</v>
      </c>
      <c r="D34" s="154" t="s">
        <v>259</v>
      </c>
      <c r="E34" s="155"/>
    </row>
    <row r="35" spans="1:5" ht="26" x14ac:dyDescent="0.35">
      <c r="A35" s="39" t="s">
        <v>222</v>
      </c>
      <c r="B35" s="38" t="s">
        <v>261</v>
      </c>
      <c r="C35" s="39" t="s">
        <v>224</v>
      </c>
      <c r="D35" s="154" t="s">
        <v>260</v>
      </c>
      <c r="E35" s="155"/>
    </row>
    <row r="36" spans="1:5" ht="25.5" customHeight="1" x14ac:dyDescent="0.35">
      <c r="A36" s="39" t="s">
        <v>223</v>
      </c>
      <c r="B36" s="38" t="s">
        <v>256</v>
      </c>
      <c r="C36" s="39" t="s">
        <v>225</v>
      </c>
      <c r="D36" s="156" t="s">
        <v>262</v>
      </c>
      <c r="E36" s="156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C1" zoomScale="80" zoomScaleNormal="90" workbookViewId="0">
      <selection activeCell="D6" sqref="D6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BH3948</v>
      </c>
      <c r="C5" s="119" t="str">
        <f>IF('Loan Outstanding Report'!$H$5="", "", 'Loan Outstanding Report'!$H$5)</f>
        <v>Pakaribarwan-2</v>
      </c>
      <c r="D5" s="130" t="s">
        <v>302</v>
      </c>
      <c r="E5" s="65">
        <v>45888</v>
      </c>
      <c r="F5" s="38" t="s">
        <v>301</v>
      </c>
      <c r="G5" s="131" t="s">
        <v>294</v>
      </c>
      <c r="H5" s="49" t="s">
        <v>288</v>
      </c>
      <c r="I5" s="120" t="s">
        <v>267</v>
      </c>
      <c r="J5" s="120" t="s">
        <v>270</v>
      </c>
      <c r="K5" s="120" t="s">
        <v>274</v>
      </c>
      <c r="L5" s="11">
        <v>352799451</v>
      </c>
      <c r="M5" s="65" t="s">
        <v>275</v>
      </c>
      <c r="N5" s="124">
        <v>52000</v>
      </c>
      <c r="O5" s="124">
        <v>2780</v>
      </c>
      <c r="P5" s="121" t="s">
        <v>139</v>
      </c>
      <c r="Q5" s="80">
        <v>45505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201</v>
      </c>
      <c r="W5" s="122" t="s">
        <v>291</v>
      </c>
    </row>
    <row r="6" spans="1:23" ht="25" customHeight="1" x14ac:dyDescent="0.3">
      <c r="A6" s="64">
        <v>2</v>
      </c>
      <c r="B6" s="60" t="str">
        <f>IF(J6&lt;&gt;"", $B$5, "")</f>
        <v>BH3948</v>
      </c>
      <c r="C6" s="119" t="str">
        <f>IF(J6&lt;&gt;"", $C$5, "")</f>
        <v>Pakaribarwan-2</v>
      </c>
      <c r="D6" s="41" t="s">
        <v>302</v>
      </c>
      <c r="E6" s="65">
        <v>45888</v>
      </c>
      <c r="F6" s="38" t="str">
        <f>IF(J6&lt;&gt;"", $F$5, "")</f>
        <v>Subham Kumar</v>
      </c>
      <c r="G6" s="49" t="str">
        <f>IF(J6&lt;&gt;"", $G$5, "")</f>
        <v>SF0075130</v>
      </c>
      <c r="H6" s="49" t="str">
        <f>IF(J6&lt;&gt;"", $H$5, "")</f>
        <v>LO</v>
      </c>
      <c r="I6" s="120" t="s">
        <v>267</v>
      </c>
      <c r="J6" s="120" t="s">
        <v>270</v>
      </c>
      <c r="K6" s="120" t="s">
        <v>274</v>
      </c>
      <c r="L6" s="11">
        <v>352799451</v>
      </c>
      <c r="M6" s="65" t="s">
        <v>275</v>
      </c>
      <c r="N6" s="124">
        <v>52000</v>
      </c>
      <c r="O6" s="124">
        <v>2780</v>
      </c>
      <c r="P6" s="121" t="s">
        <v>139</v>
      </c>
      <c r="Q6" s="80">
        <v>45540</v>
      </c>
      <c r="R6" s="124">
        <v>2780</v>
      </c>
      <c r="S6" s="124">
        <v>0</v>
      </c>
      <c r="T6" s="124">
        <v>0</v>
      </c>
      <c r="U6" s="125">
        <f t="shared" ref="U6:U69" si="1">IF(AND(ISBLANK(R6),ISBLANK(S6),ISBLANK(T6)),"",R6-(S6+T6))</f>
        <v>2780</v>
      </c>
      <c r="V6" s="117" t="s">
        <v>201</v>
      </c>
      <c r="W6" s="122" t="s">
        <v>292</v>
      </c>
    </row>
    <row r="7" spans="1:23" ht="25" customHeight="1" x14ac:dyDescent="0.3">
      <c r="A7" s="64">
        <v>3</v>
      </c>
      <c r="B7" s="60" t="str">
        <f t="shared" ref="B7:B70" si="2">IF(J7&lt;&gt;"", $B$5, "")</f>
        <v>BH3948</v>
      </c>
      <c r="C7" s="119" t="str">
        <f t="shared" ref="C7:C70" si="3">IF(J7&lt;&gt;"", $C$5, "")</f>
        <v>Pakaribarwan-2</v>
      </c>
      <c r="D7" s="41" t="s">
        <v>302</v>
      </c>
      <c r="E7" s="65">
        <v>45888</v>
      </c>
      <c r="F7" s="38" t="str">
        <f t="shared" ref="F7:F70" si="4">IF(J7&lt;&gt;"", $F$5, "")</f>
        <v>Subham Kumar</v>
      </c>
      <c r="G7" s="49" t="str">
        <f t="shared" ref="G7:G70" si="5">IF(J7&lt;&gt;"", $G$5, "")</f>
        <v>SF0075130</v>
      </c>
      <c r="H7" s="49" t="str">
        <f t="shared" ref="H7:H70" si="6">IF(J7&lt;&gt;"", $H$5, "")</f>
        <v>LO</v>
      </c>
      <c r="I7" s="120" t="s">
        <v>267</v>
      </c>
      <c r="J7" s="120" t="s">
        <v>270</v>
      </c>
      <c r="K7" s="120" t="s">
        <v>274</v>
      </c>
      <c r="L7" s="11">
        <v>352799451</v>
      </c>
      <c r="M7" s="65" t="s">
        <v>275</v>
      </c>
      <c r="N7" s="124">
        <v>52000</v>
      </c>
      <c r="O7" s="124">
        <v>2780</v>
      </c>
      <c r="P7" s="121" t="s">
        <v>139</v>
      </c>
      <c r="Q7" s="80">
        <v>45568</v>
      </c>
      <c r="R7" s="124">
        <v>2780</v>
      </c>
      <c r="S7" s="124">
        <v>0</v>
      </c>
      <c r="T7" s="124">
        <v>0</v>
      </c>
      <c r="U7" s="125">
        <f t="shared" si="1"/>
        <v>2780</v>
      </c>
      <c r="V7" s="117" t="s">
        <v>201</v>
      </c>
      <c r="W7" s="122" t="s">
        <v>293</v>
      </c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ref="D8:D70" si="7">IF(J8&lt;&gt;"", $D$5, "")</f>
        <v/>
      </c>
      <c r="E8" s="65"/>
      <c r="F8" s="38" t="str">
        <f t="shared" si="4"/>
        <v/>
      </c>
      <c r="G8" s="49" t="str">
        <f t="shared" si="5"/>
        <v/>
      </c>
      <c r="H8" s="49" t="str">
        <f t="shared" si="6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7"/>
        <v/>
      </c>
      <c r="E9" s="65"/>
      <c r="F9" s="38" t="str">
        <f t="shared" si="4"/>
        <v/>
      </c>
      <c r="G9" s="49" t="str">
        <f t="shared" si="5"/>
        <v/>
      </c>
      <c r="H9" s="49" t="str">
        <f t="shared" si="6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7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7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7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7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7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7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7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7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7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7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7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7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7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7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7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7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7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7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7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7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7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7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7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7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7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7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7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7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7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7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7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7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7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7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7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7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7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7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7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7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7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7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7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7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7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7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7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7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7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7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7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7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7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7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7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7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7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7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7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7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7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G10" sqref="G10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32">
        <v>45888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32">
        <v>45888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33">
        <v>0.27083333333333331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263</v>
      </c>
      <c r="C5" s="38" t="s">
        <v>252</v>
      </c>
      <c r="D5" s="38" t="s">
        <v>251</v>
      </c>
      <c r="E5" s="38" t="s">
        <v>250</v>
      </c>
      <c r="F5" s="38" t="s">
        <v>249</v>
      </c>
      <c r="G5" s="84" t="s">
        <v>247</v>
      </c>
      <c r="H5" s="38" t="s">
        <v>248</v>
      </c>
      <c r="I5" s="84">
        <v>23297</v>
      </c>
      <c r="J5" s="38" t="s">
        <v>264</v>
      </c>
      <c r="K5" s="84">
        <v>23297</v>
      </c>
      <c r="L5" s="84" t="s">
        <v>265</v>
      </c>
      <c r="M5" s="38" t="s">
        <v>266</v>
      </c>
      <c r="N5" s="84">
        <v>33975</v>
      </c>
      <c r="O5" s="84" t="s">
        <v>267</v>
      </c>
      <c r="P5" s="84">
        <v>51513</v>
      </c>
      <c r="Q5" s="38" t="s">
        <v>268</v>
      </c>
      <c r="R5" s="38" t="s">
        <v>269</v>
      </c>
      <c r="S5" s="84" t="s">
        <v>270</v>
      </c>
      <c r="T5" s="84" t="s">
        <v>270</v>
      </c>
      <c r="U5" s="84" t="s">
        <v>271</v>
      </c>
      <c r="V5" s="84" t="s">
        <v>272</v>
      </c>
      <c r="W5" s="84">
        <v>541</v>
      </c>
      <c r="X5" s="38" t="s">
        <v>273</v>
      </c>
      <c r="Y5" s="84">
        <v>352799451</v>
      </c>
      <c r="Z5" s="38" t="s">
        <v>274</v>
      </c>
      <c r="AA5" s="108" t="s">
        <v>275</v>
      </c>
      <c r="AB5" s="84">
        <v>52000</v>
      </c>
      <c r="AC5" s="108" t="s">
        <v>276</v>
      </c>
      <c r="AD5" s="84">
        <v>24</v>
      </c>
      <c r="AE5" s="84" t="s">
        <v>277</v>
      </c>
      <c r="AF5" s="84" t="s">
        <v>278</v>
      </c>
      <c r="AG5" s="108" t="s">
        <v>279</v>
      </c>
      <c r="AH5" s="84" t="s">
        <v>280</v>
      </c>
      <c r="AI5" s="108" t="s">
        <v>281</v>
      </c>
      <c r="AJ5" s="84">
        <v>2780</v>
      </c>
      <c r="AK5" s="84">
        <v>2780</v>
      </c>
      <c r="AL5" s="108" t="s">
        <v>282</v>
      </c>
      <c r="AM5" s="84">
        <v>15455.54</v>
      </c>
      <c r="AN5" s="112">
        <v>9564.4599999999991</v>
      </c>
      <c r="AO5" s="112">
        <v>25020</v>
      </c>
      <c r="AP5" s="112">
        <v>36544.46</v>
      </c>
      <c r="AQ5" s="112">
        <v>6601.59</v>
      </c>
      <c r="AR5" s="112">
        <v>43146.05</v>
      </c>
      <c r="AS5" s="112">
        <v>29748.27</v>
      </c>
      <c r="AT5" s="112">
        <v>6391.73</v>
      </c>
      <c r="AU5" s="112">
        <v>36140</v>
      </c>
      <c r="AV5" s="84">
        <v>22</v>
      </c>
      <c r="AW5" s="84"/>
      <c r="AX5" s="84"/>
      <c r="AY5" s="108"/>
      <c r="AZ5" s="84"/>
      <c r="BA5" s="84"/>
      <c r="BB5" s="84" t="s">
        <v>283</v>
      </c>
      <c r="BC5" s="84" t="s">
        <v>284</v>
      </c>
      <c r="BD5" s="108"/>
      <c r="BE5" s="84">
        <v>0</v>
      </c>
      <c r="BF5" s="38" t="s">
        <v>270</v>
      </c>
      <c r="BG5" s="84" t="s">
        <v>285</v>
      </c>
      <c r="BH5" s="114" t="s">
        <v>286</v>
      </c>
      <c r="BI5" s="38" t="s">
        <v>110</v>
      </c>
      <c r="BJ5" s="85">
        <v>45888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8340</v>
      </c>
      <c r="BQ5" s="117" t="s">
        <v>201</v>
      </c>
      <c r="BR5" s="118" t="s">
        <v>287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2025-08-19T01:36:55Z</cp:lastPrinted>
  <dcterms:created xsi:type="dcterms:W3CDTF">2023-04-07T11:05:50Z</dcterms:created>
  <dcterms:modified xsi:type="dcterms:W3CDTF">2025-08-27T13:14:46Z</dcterms:modified>
</cp:coreProperties>
</file>