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Abhijeet Kumar/Gopalpur OR3103 FN25-26-01959/"/>
    </mc:Choice>
  </mc:AlternateContent>
  <xr:revisionPtr revIDLastSave="17" documentId="13_ncr:1_{BA1E4D88-13A1-4F38-AD3C-0BDF03E3E1C3}" xr6:coauthVersionLast="47" xr6:coauthVersionMax="47" xr10:uidLastSave="{1FC7F0CA-7E1A-4939-952B-33948A59587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<sst xmlns="http://schemas.openxmlformats.org/spreadsheetml/2006/main" count="354" uniqueCount="302">
  <si>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</si>
  <si>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</si>
  <si>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</si>
  <si>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</si>
  <si>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</si>
  <si>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</si>
  <si>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</si>
  <si>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</si>
  <si>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</si>
  <si>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</si>
  <si>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</si>
  <si>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</si>
  <si>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</si>
  <si>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</si>
  <si>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</si>
  <si>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</si>
  <si>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</si>
  <si>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</si>
  <si>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</si>
  <si>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</si>
  <si>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</si>
  <si>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</si>
  <si>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</si>
  <si>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</si>
  <si>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</si>
  <si>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</si>
  <si>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</si>
  <si>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</si>
  <si>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</si>
  <si>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</si>
  <si>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</si>
  <si>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</si>
  <si>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</si>
  <si>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</si>
  <si>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</si>
  <si>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</si>
  <si>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</si>
  <si>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</si>
  <si>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</si>
  <si>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</si>
  <si>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</si>
  <si>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</si>
  <si>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</si>
  <si>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</si>
  <si>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</si>
  <si>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</si>
  <si>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</si>
  <si>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</si>
  <si>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</si>
  <si>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</si>
  <si>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</si>
  <si>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</si>
  <si>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</si>
  <si>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</si>
  <si>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</si>
  <si>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</si>
  <si>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</si>
  <si>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</si>
  <si>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</si>
  <si>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</si>
  <si>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</si>
  <si>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</si>
  <si>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</si>
  <si>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</si>
  <si>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</si>
  <si>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</si>
  <si>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</si>
  <si>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</si>
  <si>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</si>
  <si>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</si>
  <si>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</si>
  <si>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</si>
  <si>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</si>
  <si>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</si>
  <si>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</si>
  <si>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</si>
  <si>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</si>
  <si>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</si>
  <si>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</si>
  <si>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</si>
  <si>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</si>
  <si>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</si>
  <si>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</si>
  <si>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</si>
  <si>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</si>
  <si>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</si>
  <si>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</si>
  <si>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</si>
  <si>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</si>
  <si>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</si>
  <si>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</si>
  <si>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</si>
  <si>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</si>
  <si>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</si>
  <si>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</si>
  <si>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</si>
  <si>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</si>
  <si>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</si>
  <si>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</si>
  <si>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</si>
  <si>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</si>
  <si>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</si>
  <si>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</si>
  <si>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</si>
  <si>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</si>
  <si>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</si>
  <si>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</si>
  <si>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</si>
  <si>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</si>
  <si>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</si>
  <si>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</si>
  <si>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</si>
  <si>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</si>
  <si>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</si>
  <si>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</si>
  <si>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</si>
  <si>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</si>
  <si>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</si>
  <si>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</si>
  <si>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</si>
  <si>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</si>
  <si>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</si>
  <si>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</si>
  <si>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</si>
  <si>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</si>
  <si>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</si>
  <si>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</si>
  <si>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</si>
  <si>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</si>
  <si>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</si>
  <si>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</si>
  <si>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</si>
  <si>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</si>
  <si>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</si>
  <si>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</si>
  <si>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</si>
  <si>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</si>
  <si>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</si>
  <si>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</si>
  <si>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</si>
  <si>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</si>
  <si>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</si>
  <si>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</si>
  <si>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</si>
  <si>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</si>
  <si>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</si>
  <si>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</si>
  <si>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</si>
  <si>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</si>
  <si>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</si>
  <si>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</si>
  <si>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</si>
  <si>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</si>
  <si>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</si>
  <si>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</si>
  <si>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</si>
  <si>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</si>
  <si>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</si>
  <si>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</si>
  <si>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</si>
  <si>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</si>
  <si>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</si>
  <si>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</si>
  <si>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</si>
  <si>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</si>
  <si>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</si>
  <si>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</si>
  <si>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</si>
  <si>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</si>
  <si>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</si>
  <si>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</si>
  <si>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</si>
  <si>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</si>
  <si>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</si>
  <si>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</si>
  <si>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</si>
  <si>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</si>
  <si>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</si>
  <si>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</si>
  <si>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</si>
  <si>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</si>
  <si>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</si>
  <si>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</si>
  <si>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</si>
  <si>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</si>
  <si>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</si>
  <si>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</si>
  <si>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</si>
  <si>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</si>
  <si>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</si>
  <si>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</si>
  <si>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</si>
  <si>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</si>
  <si>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</si>
  <si>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</si>
  <si>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</si>
  <si>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</si>
  <si>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</si>
  <si>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</si>
  <si>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</si>
  <si>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</si>
  <si>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</si>
  <si>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</si>
  <si>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</si>
  <si>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</si>
  <si>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</si>
  <si>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</si>
  <si>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</si>
  <si>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</si>
  <si>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</si>
  <si>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</si>
  <si>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</si>
  <si>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</si>
  <si>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</si>
  <si>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</si>
  <si>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</si>
  <si>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</si>
  <si>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</si>
  <si>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</si>
  <si>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</si>
  <si>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</si>
  <si>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</si>
  <si>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</si>
  <si>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</si>
  <si>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</si>
  <si>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</si>
  <si>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</si>
  <si>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</si>
  <si>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</si>
  <si>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</si>
  <si>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</si>
  <si>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</si>
  <si>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</si>
  <si>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</si>
  <si>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</si>
  <si>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</si>
  <si>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</si>
  <si>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</si>
  <si>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</si>
  <si>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</si>
  <si>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</si>
  <si>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</si>
  <si>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</si>
  <si>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</si>
  <si>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</si>
  <si>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</si>
  <si>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</si>
  <si>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</si>
  <si>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</si>
  <si>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</si>
  <si>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</si>
  <si>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</si>
  <si>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Alok Kumar Maharana/SF0083414</t>
  </si>
  <si>
    <t>Completed-Report Submitted</t>
  </si>
  <si>
    <t>Terminated</t>
  </si>
  <si>
    <t>OR3103</t>
  </si>
  <si>
    <t>Gopalpur</t>
  </si>
  <si>
    <t>Baleswar</t>
  </si>
  <si>
    <t>East</t>
  </si>
  <si>
    <t>Thalasada</t>
  </si>
  <si>
    <t>SF0088771</t>
  </si>
  <si>
    <t>Asit Kumar Giri</t>
  </si>
  <si>
    <t>GIRI SAHI 687161</t>
  </si>
  <si>
    <t>LAXMI</t>
  </si>
  <si>
    <t>Chetana</t>
  </si>
  <si>
    <t>SID951375483607</t>
  </si>
  <si>
    <t>OBC</t>
  </si>
  <si>
    <t>HINDU</t>
  </si>
  <si>
    <t>Animal Husbandry &amp; Poultry</t>
  </si>
  <si>
    <t>LAXMI DALEI</t>
  </si>
  <si>
    <t>06-Jan-2023</t>
  </si>
  <si>
    <t>06</t>
  </si>
  <si>
    <t>3</t>
  </si>
  <si>
    <t>5.60 Yrs</t>
  </si>
  <si>
    <t>25 Jan 2021</t>
  </si>
  <si>
    <t>&gt; 4 to 6 Years</t>
  </si>
  <si>
    <t>06-Feb-2023</t>
  </si>
  <si>
    <t>06-Mar-2024</t>
  </si>
  <si>
    <t>Open</t>
  </si>
  <si>
    <t/>
  </si>
  <si>
    <t>31-Dec-2024</t>
  </si>
  <si>
    <t>8018883093</t>
  </si>
  <si>
    <t>Abhijit Rout/SF0075084</t>
  </si>
  <si>
    <t>FN25-26-01959</t>
  </si>
  <si>
    <t>Santanu Kumar Malik</t>
  </si>
  <si>
    <t>SF0048125</t>
  </si>
  <si>
    <t>Branch Manager</t>
  </si>
  <si>
    <t>Bikash Kumar Maharana/SF0094106</t>
  </si>
  <si>
    <t>Mohammad Asrar Hossen/SF0061986</t>
  </si>
  <si>
    <t>Business</t>
  </si>
  <si>
    <t>R</t>
  </si>
  <si>
    <t>Dillip Kumar Das</t>
  </si>
  <si>
    <t>SF0089556</t>
  </si>
  <si>
    <t>BM</t>
  </si>
  <si>
    <t>L</t>
  </si>
  <si>
    <t>Sudipta Sekhar Patra</t>
  </si>
  <si>
    <t>LO</t>
  </si>
  <si>
    <t>SF0094238</t>
  </si>
  <si>
    <t>As Per Borrower Statement and Loan card Borrower Paid Rs-34000/- on Dt.06-01-2024 to BM Santanu Kumar Malik but BM Santanu Kumar Malik not Posted in FIMO.</t>
  </si>
  <si>
    <t>16-09-2025</t>
  </si>
  <si>
    <t>12:00PM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</si>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</sst>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OR3103</v>
      </c>
      <c r="D5" s="63" t="str">
        <f>IF('Physical Cash at Safe'!D28="Yes", 'Physical Cash at Safe'!B4, 'Borrower Wise Details'!C5)</f>
        <v>Gopalpur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45895</v>
      </c>
      <c r="H5" s="107" t="s">
        <v>289</v>
      </c>
      <c r="I5" s="61">
        <v>45895</v>
      </c>
      <c r="J5" s="74" t="str">
        <f>IF('Physical Cash at Safe'!D28="Yes",'Physical Cash at Safe'!E28,IF('Borrower Wise Details'!D5&lt;&gt;"",'Borrower Wise Details'!D5,""))</f>
        <v>FN25-26-01959</v>
      </c>
      <c r="K5" s="81">
        <v>1</v>
      </c>
      <c r="L5" s="82">
        <v>34000</v>
      </c>
      <c r="M5" s="82">
        <v>0</v>
      </c>
      <c r="N5" s="82" t="s">
        <v>288</v>
      </c>
      <c r="O5" s="82" t="s">
        <v>287</v>
      </c>
      <c r="P5" s="82" t="s">
        <v>252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Santanu Kumar Malik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SF0048125</v>
      </c>
      <c r="U5" s="77" t="s">
        <v>254</v>
      </c>
      <c r="V5" s="61">
        <v>45314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</v>
      </c>
      <c r="Z5" s="61">
        <v>45916</v>
      </c>
      <c r="AA5" s="61">
        <v>45916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6800</v>
      </c>
      <c r="AE5" s="126">
        <f>IF(AND(AC5="", AD5=""), "", IF(AD5="", AC5, AC5 - IF(ISNUMBER(AD5), AD5, 0)))</f>
        <v>27200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298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Z5" sqref="Z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OR3103</v>
      </c>
      <c r="C5" s="50" t="str">
        <f>IF('Fraud Investigation Report'!D5="", "", 'Fraud Investigation Report'!D5)</f>
        <v>Gopalpur</v>
      </c>
      <c r="D5" s="68" t="str">
        <f>IF(OR('Fraud Investigation Report'!R5="", 'Fraud Investigation Report'!R5=0), "", 'Fraud Investigation Report'!R5)</f>
        <v>Santanu Kumar Malik</v>
      </c>
      <c r="E5" s="68" t="str">
        <f>IF(OR('Fraud Investigation Report'!T5="", 'Fraud Investigation Report'!T5=0), "", 'Fraud Investigation Report'!T5)</f>
        <v>SF0048125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FN25-26-01959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34000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34000</v>
      </c>
      <c r="O5" s="69">
        <f>IF('Fraud Investigation Report'!AD5="", "", 'Fraud Investigation Report'!AD5)</f>
        <v>6800</v>
      </c>
      <c r="P5" s="126">
        <f>IF(AND(N5="", O5=""), "", IF(O5="", N5, N5 - IF(ISNUMBER(O5), O5, 0)))</f>
        <v>27200</v>
      </c>
      <c r="Q5" s="49"/>
      <c r="R5" s="84" t="s">
        <v>301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6" sqref="D36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256</v>
      </c>
      <c r="C4" s="41" t="s">
        <v>257</v>
      </c>
      <c r="D4" s="41" t="s">
        <v>257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45916</v>
      </c>
      <c r="C6" s="18">
        <v>45915</v>
      </c>
      <c r="D6" s="18">
        <v>45916</v>
      </c>
      <c r="E6" s="19">
        <v>0.5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</v>
      </c>
      <c r="C11" s="23">
        <f>B11*A11</f>
        <v>1500</v>
      </c>
      <c r="D11" s="25">
        <v>2</v>
      </c>
      <c r="E11" s="23">
        <f t="shared" ref="E11:E17" si="0">D11*A11</f>
        <v>1000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42</v>
      </c>
      <c r="C18" s="23">
        <f>B18</f>
        <v>42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1742</v>
      </c>
      <c r="D19" s="30" t="s">
        <v>76</v>
      </c>
      <c r="E19" s="31">
        <f>SUM(E10:E18)</f>
        <v>1742</v>
      </c>
    </row>
    <row r="20" spans="1:5" ht="30" customHeight="1" x14ac:dyDescent="0.35">
      <c r="A20" s="144" t="s">
        <v>97</v>
      </c>
      <c r="B20" s="145"/>
      <c r="C20" s="32">
        <v>1742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 t="s">
        <v>290</v>
      </c>
      <c r="C33" s="39" t="s">
        <v>84</v>
      </c>
      <c r="D33" s="148" t="s">
        <v>294</v>
      </c>
      <c r="E33" s="149"/>
    </row>
    <row r="34" spans="1:5" ht="26" x14ac:dyDescent="0.35">
      <c r="A34" s="39" t="s">
        <v>220</v>
      </c>
      <c r="B34" s="38" t="s">
        <v>291</v>
      </c>
      <c r="C34" s="39" t="s">
        <v>221</v>
      </c>
      <c r="D34" s="150" t="s">
        <v>295</v>
      </c>
      <c r="E34" s="151"/>
    </row>
    <row r="35" spans="1:5" ht="26" x14ac:dyDescent="0.35">
      <c r="A35" s="39" t="s">
        <v>222</v>
      </c>
      <c r="B35" s="38" t="s">
        <v>292</v>
      </c>
      <c r="C35" s="39" t="s">
        <v>224</v>
      </c>
      <c r="D35" s="150" t="s">
        <v>297</v>
      </c>
      <c r="E35" s="151"/>
    </row>
    <row r="36" spans="1:5" ht="25.5" customHeight="1" x14ac:dyDescent="0.35">
      <c r="A36" s="39" t="s">
        <v>223</v>
      </c>
      <c r="B36" s="38" t="s">
        <v>293</v>
      </c>
      <c r="C36" s="39" t="s">
        <v>225</v>
      </c>
      <c r="D36" s="150" t="s">
        <v>296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0" zoomScaleNormal="8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OR3103</v>
      </c>
      <c r="C5" s="119" t="str">
        <f>IF('Loan Outstanding Report'!$H$5="", "", 'Loan Outstanding Report'!$H$5)</f>
        <v>Gopalpur</v>
      </c>
      <c r="D5" s="41" t="s">
        <v>283</v>
      </c>
      <c r="E5" s="65">
        <v>45916</v>
      </c>
      <c r="F5" s="38" t="s">
        <v>284</v>
      </c>
      <c r="G5" s="49" t="s">
        <v>285</v>
      </c>
      <c r="H5" s="49" t="s">
        <v>286</v>
      </c>
      <c r="I5" s="120" t="s">
        <v>262</v>
      </c>
      <c r="J5" s="120" t="s">
        <v>265</v>
      </c>
      <c r="K5" s="120" t="s">
        <v>269</v>
      </c>
      <c r="L5" s="11">
        <v>350163397</v>
      </c>
      <c r="M5" s="65" t="s">
        <v>270</v>
      </c>
      <c r="N5" s="124">
        <v>62828</v>
      </c>
      <c r="O5" s="124">
        <v>34000</v>
      </c>
      <c r="P5" s="121" t="s">
        <v>140</v>
      </c>
      <c r="Q5" s="80">
        <v>45297</v>
      </c>
      <c r="R5" s="124">
        <v>34000</v>
      </c>
      <c r="S5" s="124">
        <v>6800</v>
      </c>
      <c r="T5" s="124">
        <v>0</v>
      </c>
      <c r="U5" s="125">
        <f t="shared" ref="U5" si="0">IF(AND(ISBLANK(R5),ISBLANK(S5),ISBLANK(T5)),"",R5-(S5+T5))</f>
        <v>27200</v>
      </c>
      <c r="V5" s="117" t="s">
        <v>201</v>
      </c>
      <c r="W5" s="122" t="s">
        <v>298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70" si="2">IF(J6&lt;&gt;"", $F$5, "")</f>
        <v/>
      </c>
      <c r="G6" s="49" t="str">
        <f t="shared" ref="G6:G70" si="3">IF(J6&lt;&gt;"", $G$5, "")</f>
        <v/>
      </c>
      <c r="H6" s="49" t="str">
        <f t="shared" ref="H6:H70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258</v>
      </c>
      <c r="C5" s="38" t="s">
        <v>247</v>
      </c>
      <c r="D5" s="38" t="s">
        <v>251</v>
      </c>
      <c r="E5" s="38" t="s">
        <v>257</v>
      </c>
      <c r="F5" s="38" t="s">
        <v>257</v>
      </c>
      <c r="G5" s="84" t="s">
        <v>255</v>
      </c>
      <c r="H5" s="38" t="s">
        <v>256</v>
      </c>
      <c r="I5" s="84">
        <v>132154</v>
      </c>
      <c r="J5" s="38" t="s">
        <v>259</v>
      </c>
      <c r="K5" s="84">
        <v>132154</v>
      </c>
      <c r="L5" s="84" t="s">
        <v>260</v>
      </c>
      <c r="M5" s="38" t="s">
        <v>261</v>
      </c>
      <c r="N5" s="84">
        <v>248016</v>
      </c>
      <c r="O5" s="84" t="s">
        <v>262</v>
      </c>
      <c r="P5" s="84">
        <v>325903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350163397</v>
      </c>
      <c r="Z5" s="38" t="s">
        <v>269</v>
      </c>
      <c r="AA5" s="108" t="s">
        <v>270</v>
      </c>
      <c r="AB5" s="84">
        <v>62828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2487</v>
      </c>
      <c r="AK5" s="84">
        <v>3400</v>
      </c>
      <c r="AL5" s="108" t="s">
        <v>277</v>
      </c>
      <c r="AM5" s="84">
        <v>32439.96</v>
      </c>
      <c r="AN5" s="112">
        <v>14247.04</v>
      </c>
      <c r="AO5" s="112">
        <v>46687</v>
      </c>
      <c r="AP5" s="112">
        <v>30388.04</v>
      </c>
      <c r="AQ5" s="112">
        <v>3611.96</v>
      </c>
      <c r="AR5" s="112">
        <v>34000</v>
      </c>
      <c r="AS5" s="112">
        <v>30388.04</v>
      </c>
      <c r="AT5" s="112">
        <v>3611.96</v>
      </c>
      <c r="AU5" s="112">
        <v>34000</v>
      </c>
      <c r="AV5" s="84">
        <v>32</v>
      </c>
      <c r="AW5" s="84"/>
      <c r="AX5" s="84"/>
      <c r="AY5" s="108"/>
      <c r="AZ5" s="84"/>
      <c r="BA5" s="84"/>
      <c r="BB5" s="84" t="s">
        <v>278</v>
      </c>
      <c r="BC5" s="84" t="s">
        <v>279</v>
      </c>
      <c r="BD5" s="108" t="s">
        <v>280</v>
      </c>
      <c r="BE5" s="84">
        <v>62828</v>
      </c>
      <c r="BF5" s="38" t="s">
        <v>265</v>
      </c>
      <c r="BG5" s="84" t="s">
        <v>281</v>
      </c>
      <c r="BH5" s="114" t="s">
        <v>282</v>
      </c>
      <c r="BI5" s="38" t="s">
        <v>110</v>
      </c>
      <c r="BJ5" s="85">
        <v>45916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34000</v>
      </c>
      <c r="BQ5" s="117" t="s">
        <v>201</v>
      </c>
      <c r="BR5" s="118" t="s">
        <v>298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2025-10-28T05:53:30Z</dcterms:modified>
</cp:coreProperties>
</file>