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"/>
    </mc:Choice>
  </mc:AlternateContent>
  <xr:revisionPtr revIDLastSave="17" documentId="8_{B54D631F-0E6C-4559-8C9C-BBC9732C7497}" xr6:coauthVersionLast="47" xr6:coauthVersionMax="47" xr10:uidLastSave="{5D34CB95-C360-405F-B6C5-56C9E22B104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2" i="20" l="1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<sst xmlns="http://schemas.openxmlformats.org/spreadsheetml/2006/main" count="349" uniqueCount="301">
  <si>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</si>
  <si>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</si>
  <si>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</si>
  <si>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</si>
  <si>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</si>
  <si>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</si>
  <si>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</si>
  <si>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</si>
  <si>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</si>
  <si>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</si>
  <si>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</si>
  <si>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</si>
  <si>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</si>
  <si>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</si>
  <si>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</si>
  <si>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</si>
  <si>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</si>
  <si>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</si>
  <si>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</si>
  <si>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</si>
  <si>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</si>
  <si>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</si>
  <si>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</si>
  <si>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</si>
  <si>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</si>
  <si>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</si>
  <si>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</si>
  <si>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</si>
  <si>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</si>
  <si>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</si>
  <si>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</si>
  <si>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</si>
  <si>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</si>
  <si>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</si>
  <si>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</si>
  <si>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</si>
  <si>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</si>
  <si>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</si>
  <si>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</si>
  <si>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</si>
  <si>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</si>
  <si>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</si>
  <si>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</si>
  <si>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</si>
  <si>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</si>
  <si>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</si>
  <si>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</si>
  <si>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</si>
  <si>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</si>
  <si>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</si>
  <si>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</si>
  <si>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</si>
  <si>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</si>
  <si>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</si>
  <si>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</si>
  <si>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</si>
  <si>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</si>
  <si>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</si>
  <si>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</si>
  <si>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</si>
  <si>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</si>
  <si>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</si>
  <si>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</si>
  <si>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</si>
  <si>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</si>
  <si>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</si>
  <si>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</si>
  <si>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</si>
  <si>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</si>
  <si>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</si>
  <si>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</si>
  <si>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</si>
  <si>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</si>
  <si>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</si>
  <si>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</si>
  <si>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</si>
  <si>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</si>
  <si>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</si>
  <si>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</si>
  <si>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</si>
  <si>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</si>
  <si>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</si>
  <si>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</si>
  <si>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</si>
  <si>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</si>
  <si>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</si>
  <si>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</si>
  <si>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</si>
  <si>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</si>
  <si>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</si>
  <si>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</si>
  <si>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</si>
  <si>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</si>
  <si>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</si>
  <si>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</si>
  <si>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</si>
  <si>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</si>
  <si>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</si>
  <si>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</si>
  <si>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</si>
  <si>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</si>
  <si>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</si>
  <si>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</si>
  <si>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</si>
  <si>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</si>
  <si>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</si>
  <si>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</si>
  <si>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</si>
  <si>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</si>
  <si>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</si>
  <si>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</si>
  <si>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</si>
  <si>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</si>
  <si>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</si>
  <si>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</si>
  <si>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</si>
  <si>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</si>
  <si>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</si>
  <si>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</si>
  <si>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</si>
  <si>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</si>
  <si>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</si>
  <si>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</si>
  <si>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</si>
  <si>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</si>
  <si>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</si>
  <si>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</si>
  <si>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</si>
  <si>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</si>
  <si>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</si>
  <si>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</si>
  <si>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</si>
  <si>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</si>
  <si>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</si>
  <si>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</si>
  <si>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</si>
  <si>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</si>
  <si>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</si>
  <si>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</si>
  <si>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</si>
  <si>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</si>
  <si>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</si>
  <si>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</si>
  <si>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</si>
  <si>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</si>
  <si>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</si>
  <si>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</si>
  <si>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</si>
  <si>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</si>
  <si>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</si>
  <si>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</si>
  <si>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</si>
  <si>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</si>
  <si>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</si>
  <si>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</si>
  <si>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</si>
  <si>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</si>
  <si>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</si>
  <si>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</si>
  <si>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</si>
  <si>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</si>
  <si>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</si>
  <si>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</si>
  <si>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</si>
  <si>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</si>
  <si>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</si>
  <si>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</si>
  <si>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</si>
  <si>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</si>
  <si>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</si>
  <si>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</si>
  <si>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</si>
  <si>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</si>
  <si>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</si>
  <si>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</si>
  <si>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</si>
  <si>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</si>
  <si>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</si>
  <si>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</si>
  <si>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</si>
  <si>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</si>
  <si>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</si>
  <si>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</si>
  <si>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</si>
  <si>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</si>
  <si>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</si>
  <si>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</si>
  <si>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</si>
  <si>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</si>
  <si>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</si>
  <si>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</si>
  <si>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</si>
  <si>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</si>
  <si>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</si>
  <si>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</si>
  <si>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</si>
  <si>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</si>
  <si>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</si>
  <si>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</si>
  <si>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</si>
  <si>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</si>
  <si>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</si>
  <si>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</si>
  <si>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</si>
  <si>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</si>
  <si>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</si>
  <si>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</si>
  <si>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</si>
  <si>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</si>
  <si>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</si>
  <si>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</si>
  <si>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</si>
  <si>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</si>
  <si>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</si>
  <si>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</si>
  <si>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</si>
  <si>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</si>
  <si>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</si>
  <si>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</si>
  <si>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</si>
  <si>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</si>
  <si>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</si>
  <si>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</si>
  <si>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</si>
  <si>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</si>
  <si>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</si>
  <si>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</si>
  <si>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</si>
  <si>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</si>
  <si>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</si>
  <si>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</si>
  <si>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</si>
  <si>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</si>
  <si>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</si>
  <si>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</si>
  <si>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</si>
  <si>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</si>
  <si>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</si>
  <si>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</si>
  <si>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</si>
  <si>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</si>
  <si>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</si>
  <si>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</si>
  <si>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</si>
  <si>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</si>
  <si>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</si>
  <si>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</si>
  <si>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Motipur</t>
  </si>
  <si>
    <t>BH3962</t>
  </si>
  <si>
    <t>Motipur-2</t>
  </si>
  <si>
    <t>Dual Staff</t>
  </si>
  <si>
    <t>Available &amp; Updated</t>
  </si>
  <si>
    <t>Jitendra Kumar</t>
  </si>
  <si>
    <t>SF0062657</t>
  </si>
  <si>
    <t>Agriculture &amp; Farming</t>
  </si>
  <si>
    <t>Open</t>
  </si>
  <si>
    <t/>
  </si>
  <si>
    <t>CSS</t>
  </si>
  <si>
    <t>Terminated</t>
  </si>
  <si>
    <t>Completed-Report Submitted</t>
  </si>
  <si>
    <t>Alok Kumar Raju/SF0091403</t>
  </si>
  <si>
    <t>Vidya Bhusan Dubey/SF0024851</t>
  </si>
  <si>
    <t>Aditya Kumar/SF0092055</t>
  </si>
  <si>
    <t>Manoj Kumar/SF0089669</t>
  </si>
  <si>
    <t>Loan Outstanding Report Detailed Recon as on 13-Aug-2025</t>
  </si>
  <si>
    <t>Report generation date &amp; time: Wednesday, August 13, 2025 3:44 PM</t>
  </si>
  <si>
    <t>CA</t>
  </si>
  <si>
    <t>Motipur Block</t>
  </si>
  <si>
    <t>SF0092767</t>
  </si>
  <si>
    <t>Arvind Paswan</t>
  </si>
  <si>
    <t>Motipur C2</t>
  </si>
  <si>
    <t>new maya C2 G1</t>
  </si>
  <si>
    <t>Chetana</t>
  </si>
  <si>
    <t>SSF2526288</t>
  </si>
  <si>
    <t>OBC</t>
  </si>
  <si>
    <t>HINDU</t>
  </si>
  <si>
    <t>PAMMI DEVI</t>
  </si>
  <si>
    <t>16-Jan-2024</t>
  </si>
  <si>
    <t>09</t>
  </si>
  <si>
    <t>2</t>
  </si>
  <si>
    <t>2 Yrs</t>
  </si>
  <si>
    <t>18 Apr 2022</t>
  </si>
  <si>
    <t>&gt; 2 to 4 Years</t>
  </si>
  <si>
    <t>09-Mar-2024</t>
  </si>
  <si>
    <t>09-Aug-2025</t>
  </si>
  <si>
    <t>9608231997</t>
  </si>
  <si>
    <t>On dated 09-11-24 EMI of Rs.2780 collected but not accounted in FIMO.
On dated 09-02-25 EMI of Rs.2780 collected but not accounted in FIMO.</t>
  </si>
  <si>
    <t>On dated 09-11-24 EMI of Rs.2780 collected but not accounted in FIMO.</t>
  </si>
  <si>
    <t>FIR Not Filled</t>
  </si>
  <si>
    <t>Kundan Babu Prasad</t>
  </si>
  <si>
    <t>SF0071030</t>
  </si>
  <si>
    <t>FN25-26-01971</t>
  </si>
  <si>
    <t>Raj Kumar Sah/SF0050575</t>
  </si>
  <si>
    <t>Bihar</t>
  </si>
  <si>
    <t>G-1</t>
  </si>
  <si>
    <t>Branch officer</t>
  </si>
  <si>
    <t>G-2</t>
  </si>
  <si>
    <t>Om prakash Mahto</t>
  </si>
  <si>
    <t>SF0062011</t>
  </si>
  <si>
    <t>Loan officer</t>
  </si>
  <si>
    <t>1.Fraud has been identified by CSS team on 22-05-2025 against CA Kundan Babu Prasad/SF0071030
2.CSS team raised complain on 30-08-2025 vide complain number FN25-26-01971.
3.At the time of Complain raised 1 borrower was affected .
4.LO was Terminated on dated 27-06-25.
5.After verification done by Audit team out of 1 borrower 1 borrower was affected of Rs.2780.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</si>
</sst>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0" fillId="8" borderId="0" xfId="0" applyFill="1" applyAlignment="1" applyProtection="1">
      <alignment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selection activeCell="F5" sqref="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BH3962</v>
      </c>
      <c r="D5" s="63" t="str">
        <f>IF('Physical Cash at Safe'!D28="Yes", 'Physical Cash at Safe'!A4, 'Borrower Wise Details'!C5)</f>
        <v>Motipur-2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45861</v>
      </c>
      <c r="H5" s="107" t="s">
        <v>257</v>
      </c>
      <c r="I5" s="61">
        <v>45899</v>
      </c>
      <c r="J5" s="74" t="str">
        <f>IF('Physical Cash at Safe'!D28="Yes",'Physical Cash at Safe'!E28,IF('Borrower Wise Details'!D5&lt;&gt;"",'Borrower Wise Details'!D5,""))</f>
        <v>FN25-26-01971</v>
      </c>
      <c r="K5" s="81">
        <v>1</v>
      </c>
      <c r="L5" s="82">
        <v>2780</v>
      </c>
      <c r="M5" s="82">
        <v>0</v>
      </c>
      <c r="N5" s="82" t="s">
        <v>263</v>
      </c>
      <c r="O5" s="82" t="s">
        <v>262</v>
      </c>
      <c r="P5" s="82" t="s">
        <v>261</v>
      </c>
      <c r="Q5" s="82" t="s">
        <v>260</v>
      </c>
      <c r="R5" s="75" t="str">
        <f>IF('Physical Cash at Safe'!$D$28="Yes", 'Physical Cash at Safe'!$A$28, IF('Borrower Wise Details'!F5&lt;&gt;"", 'Borrower Wise Details'!F5, ""))</f>
        <v>Kundan Babu Prasad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SF0071030</v>
      </c>
      <c r="U5" s="77" t="s">
        <v>258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259</v>
      </c>
      <c r="Z5" s="61">
        <v>45895</v>
      </c>
      <c r="AA5" s="61">
        <v>45895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300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BH3962</v>
      </c>
      <c r="C5" s="50" t="str">
        <f>IF('Fraud Investigation Report'!D5="", "", 'Fraud Investigation Report'!D5)</f>
        <v>Motipur-2</v>
      </c>
      <c r="D5" s="68" t="str">
        <f>IF(OR('Fraud Investigation Report'!R5="", 'Fraud Investigation Report'!R5=0), "", 'Fraud Investigation Report'!R5)</f>
        <v>Kundan Babu Prasad</v>
      </c>
      <c r="E5" s="68" t="str">
        <f>IF(OR('Fraud Investigation Report'!T5="", 'Fraud Investigation Report'!T5=0), "", 'Fraud Investigation Report'!T5)</f>
        <v>SF0071030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293</v>
      </c>
      <c r="B6" s="18">
        <v>45895</v>
      </c>
      <c r="C6" s="18">
        <v>45894</v>
      </c>
      <c r="D6" s="18">
        <v>45895</v>
      </c>
      <c r="E6" s="19">
        <v>0.29166666666666669</v>
      </c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</v>
      </c>
      <c r="C11" s="23">
        <f>B11*A11</f>
        <v>4000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4484</v>
      </c>
      <c r="D19" s="30" t="s">
        <v>76</v>
      </c>
      <c r="E19" s="31">
        <f>SUM(E10:E18)</f>
        <v>4484</v>
      </c>
    </row>
    <row r="20" spans="1:5" ht="30" customHeight="1" x14ac:dyDescent="0.35">
      <c r="A20" s="161" t="s">
        <v>97</v>
      </c>
      <c r="B20" s="162"/>
      <c r="C20" s="32">
        <v>4484</v>
      </c>
      <c r="D20" s="33" t="s">
        <v>91</v>
      </c>
      <c r="E20" s="34">
        <v>0</v>
      </c>
    </row>
    <row r="21" spans="1:5" ht="30" customHeight="1" x14ac:dyDescent="0.35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7"/>
      <c r="B30" s="127"/>
      <c r="C30" s="128"/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 t="s">
        <v>250</v>
      </c>
      <c r="C32" s="37" t="s">
        <v>82</v>
      </c>
      <c r="D32" s="138" t="s">
        <v>251</v>
      </c>
      <c r="E32" s="139"/>
    </row>
    <row r="33" spans="1:5" ht="18" customHeight="1" x14ac:dyDescent="0.35">
      <c r="A33" s="37" t="s">
        <v>83</v>
      </c>
      <c r="B33" s="106" t="s">
        <v>294</v>
      </c>
      <c r="C33" s="39" t="s">
        <v>84</v>
      </c>
      <c r="D33" s="132" t="s">
        <v>296</v>
      </c>
      <c r="E33" s="133"/>
    </row>
    <row r="34" spans="1:5" ht="26" x14ac:dyDescent="0.35">
      <c r="A34" s="39" t="s">
        <v>217</v>
      </c>
      <c r="B34" s="38" t="s">
        <v>252</v>
      </c>
      <c r="C34" s="39" t="s">
        <v>218</v>
      </c>
      <c r="D34" s="134" t="s">
        <v>297</v>
      </c>
      <c r="E34" s="135"/>
    </row>
    <row r="35" spans="1:5" ht="26" x14ac:dyDescent="0.35">
      <c r="A35" s="39" t="s">
        <v>219</v>
      </c>
      <c r="B35" s="38" t="s">
        <v>253</v>
      </c>
      <c r="C35" s="39" t="s">
        <v>221</v>
      </c>
      <c r="D35" s="134" t="s">
        <v>298</v>
      </c>
      <c r="E35" s="135"/>
    </row>
    <row r="36" spans="1:5" ht="25.5" customHeight="1" x14ac:dyDescent="0.35">
      <c r="A36" s="39" t="s">
        <v>220</v>
      </c>
      <c r="B36" s="38" t="s">
        <v>295</v>
      </c>
      <c r="C36" s="39" t="s">
        <v>222</v>
      </c>
      <c r="D36" s="136" t="s">
        <v>299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8" sqref="A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BH3962</v>
      </c>
      <c r="C5" s="119" t="str">
        <f>IF('Loan Outstanding Report'!$H$5="", "", 'Loan Outstanding Report'!$H$5)</f>
        <v>Motipur-2</v>
      </c>
      <c r="D5" s="41" t="s">
        <v>291</v>
      </c>
      <c r="E5" s="65">
        <v>45895</v>
      </c>
      <c r="F5" s="38" t="s">
        <v>289</v>
      </c>
      <c r="G5" s="49" t="s">
        <v>290</v>
      </c>
      <c r="H5" s="49" t="s">
        <v>266</v>
      </c>
      <c r="I5" s="120" t="s">
        <v>270</v>
      </c>
      <c r="J5" s="120" t="s">
        <v>273</v>
      </c>
      <c r="K5" s="120" t="s">
        <v>276</v>
      </c>
      <c r="L5" s="11">
        <v>354699875</v>
      </c>
      <c r="M5" s="65" t="s">
        <v>277</v>
      </c>
      <c r="N5" s="124">
        <v>52000</v>
      </c>
      <c r="O5" s="124">
        <v>2780</v>
      </c>
      <c r="P5" s="121" t="s">
        <v>139</v>
      </c>
      <c r="Q5" s="80">
        <v>45605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201</v>
      </c>
      <c r="W5" s="122" t="s">
        <v>287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ref="F12:F70" si="5">IF(J12&lt;&gt;"", $F$5, "")</f>
        <v/>
      </c>
      <c r="G12" s="49" t="str">
        <f t="shared" ref="G12:G70" si="6">IF(J12&lt;&gt;"", $G$5, "")</f>
        <v/>
      </c>
      <c r="H12" s="49" t="str">
        <f t="shared" ref="H12:H70" si="7">IF(J12&lt;&gt;"", $H$5, "")</f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S12" sqref="BS1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9.36328125" style="99" customWidth="1"/>
    <col min="71" max="71" width="8.81640625" style="99" customWidth="1"/>
    <col min="72" max="16384" width="8.81640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264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23797</v>
      </c>
      <c r="J5" s="38" t="s">
        <v>267</v>
      </c>
      <c r="K5" s="84">
        <v>23797</v>
      </c>
      <c r="L5" s="84" t="s">
        <v>268</v>
      </c>
      <c r="M5" s="38" t="s">
        <v>269</v>
      </c>
      <c r="N5" s="84">
        <v>562461</v>
      </c>
      <c r="O5" s="84" t="s">
        <v>270</v>
      </c>
      <c r="P5" s="84">
        <v>927319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254</v>
      </c>
      <c r="Y5" s="84">
        <v>354699875</v>
      </c>
      <c r="Z5" s="38" t="s">
        <v>276</v>
      </c>
      <c r="AA5" s="108" t="s">
        <v>277</v>
      </c>
      <c r="AB5" s="84">
        <v>52000</v>
      </c>
      <c r="AC5" s="108" t="s">
        <v>278</v>
      </c>
      <c r="AD5" s="84">
        <v>24</v>
      </c>
      <c r="AE5" s="84" t="s">
        <v>279</v>
      </c>
      <c r="AF5" s="84" t="s">
        <v>280</v>
      </c>
      <c r="AG5" s="108" t="s">
        <v>281</v>
      </c>
      <c r="AH5" s="84" t="s">
        <v>282</v>
      </c>
      <c r="AI5" s="108" t="s">
        <v>283</v>
      </c>
      <c r="AJ5" s="84">
        <v>2780</v>
      </c>
      <c r="AK5" s="84">
        <v>2780</v>
      </c>
      <c r="AL5" s="108" t="s">
        <v>284</v>
      </c>
      <c r="AM5" s="84">
        <v>30693.55</v>
      </c>
      <c r="AN5" s="112">
        <v>13786.45</v>
      </c>
      <c r="AO5" s="112">
        <v>44480</v>
      </c>
      <c r="AP5" s="112">
        <v>21306.45</v>
      </c>
      <c r="AQ5" s="112">
        <v>2141.5500000000002</v>
      </c>
      <c r="AR5" s="112">
        <v>23448</v>
      </c>
      <c r="AS5" s="112">
        <v>4719.53</v>
      </c>
      <c r="AT5" s="112">
        <v>840.47</v>
      </c>
      <c r="AU5" s="112">
        <v>5560</v>
      </c>
      <c r="AV5" s="84">
        <v>18</v>
      </c>
      <c r="AW5" s="84"/>
      <c r="AX5" s="84"/>
      <c r="AY5" s="108"/>
      <c r="AZ5" s="84"/>
      <c r="BA5" s="84"/>
      <c r="BB5" s="84" t="s">
        <v>255</v>
      </c>
      <c r="BC5" s="84" t="s">
        <v>256</v>
      </c>
      <c r="BD5" s="108"/>
      <c r="BE5" s="84">
        <v>0</v>
      </c>
      <c r="BF5" s="84" t="s">
        <v>273</v>
      </c>
      <c r="BG5" s="129" t="s">
        <v>285</v>
      </c>
      <c r="BH5" s="114" t="s">
        <v>292</v>
      </c>
      <c r="BI5" s="38" t="s">
        <v>110</v>
      </c>
      <c r="BJ5" s="85">
        <v>45895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2780</v>
      </c>
      <c r="BQ5" s="117" t="s">
        <v>201</v>
      </c>
      <c r="BR5" s="130" t="s">
        <v>286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Mobile Number_x000a_" sqref="BG6:BG103 BF5" xr:uid="{B5D95952-A3E6-45EA-872D-35864CCA7C6C}">
      <formula1>AND(ISNUMBER(BF5),LEN(BF5)=10,NOT(ISERROR(VALUE(BF5))))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2025-09-01T09:42:00Z</dcterms:modified>
</cp:coreProperties>
</file>