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sending mail to complain team for complain number/Bhubhan/"/>
    </mc:Choice>
  </mc:AlternateContent>
  <xr:revisionPtr revIDLastSave="23" documentId="13_ncr:1_{A6844641-0980-427C-847F-243DA85C4BE0}" xr6:coauthVersionLast="47" xr6:coauthVersionMax="47" xr10:uidLastSave="{0E7B2D32-C161-416E-A896-E2D8B4DB197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<sst xmlns="http://schemas.openxmlformats.org/spreadsheetml/2006/main" count="350" uniqueCount="302">
  <si>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</si>
  <si>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</si>
  <si>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</si>
  <si>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</si>
  <si>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</si>
  <si>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</si>
  <si>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</si>
  <si>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</si>
  <si>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</si>
  <si>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</si>
  <si>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</si>
  <si>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</si>
  <si>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</si>
  <si>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</si>
  <si>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</si>
  <si>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</si>
  <si>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</si>
  <si>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</si>
  <si>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</si>
  <si>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</si>
  <si>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</si>
  <si>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</si>
  <si>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</si>
  <si>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</si>
  <si>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</si>
  <si>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</si>
  <si>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</si>
  <si>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</si>
  <si>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</si>
  <si>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</si>
  <si>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</si>
  <si>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</si>
  <si>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</si>
  <si>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</si>
  <si>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</si>
  <si>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</si>
  <si>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</si>
  <si>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</si>
  <si>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</si>
  <si>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</si>
  <si>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</si>
  <si>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</si>
  <si>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</si>
  <si>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</si>
  <si>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</si>
  <si>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</si>
  <si>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</si>
  <si>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</si>
  <si>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</si>
  <si>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</si>
  <si>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</si>
  <si>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</si>
  <si>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</si>
  <si>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</si>
  <si>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</si>
  <si>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</si>
  <si>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</si>
  <si>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</si>
  <si>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</si>
  <si>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</si>
  <si>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</si>
  <si>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</si>
  <si>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</si>
  <si>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</si>
  <si>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</si>
  <si>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</si>
  <si>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</si>
  <si>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</si>
  <si>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</si>
  <si>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</si>
  <si>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</si>
  <si>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</si>
  <si>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</si>
  <si>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</si>
  <si>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</si>
  <si>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</si>
  <si>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</si>
  <si>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</si>
  <si>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</si>
  <si>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</si>
  <si>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</si>
  <si>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</si>
  <si>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</si>
  <si>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</si>
  <si>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</si>
  <si>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</si>
  <si>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</si>
  <si>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</si>
  <si>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</si>
  <si>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</si>
  <si>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</si>
  <si>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</si>
  <si>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</si>
  <si>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</si>
  <si>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</si>
  <si>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</si>
  <si>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</si>
  <si>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</si>
  <si>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</si>
  <si>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</si>
  <si>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</si>
  <si>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</si>
  <si>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</si>
  <si>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</si>
  <si>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</si>
  <si>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</si>
  <si>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</si>
  <si>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</si>
  <si>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</si>
  <si>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</si>
  <si>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</si>
  <si>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</si>
  <si>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</si>
  <si>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</si>
  <si>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</si>
  <si>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</si>
  <si>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</si>
  <si>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</si>
  <si>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</si>
  <si>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</si>
  <si>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</si>
  <si>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</si>
  <si>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</si>
  <si>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</si>
  <si>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</si>
  <si>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</si>
  <si>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</si>
  <si>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</si>
  <si>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</si>
  <si>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</si>
  <si>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</si>
  <si>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</si>
  <si>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</si>
  <si>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</si>
  <si>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</si>
  <si>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</si>
  <si>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</si>
  <si>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</si>
  <si>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</si>
  <si>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</si>
  <si>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</si>
  <si>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</si>
  <si>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</si>
  <si>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</si>
  <si>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</si>
  <si>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</si>
  <si>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</si>
  <si>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</si>
  <si>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</si>
  <si>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</si>
  <si>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</si>
  <si>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</si>
  <si>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</si>
  <si>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</si>
  <si>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</si>
  <si>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</si>
  <si>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</si>
  <si>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</si>
  <si>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</si>
  <si>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</si>
  <si>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</si>
  <si>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</si>
  <si>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</si>
  <si>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</si>
  <si>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</si>
  <si>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</si>
  <si>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</si>
  <si>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</si>
  <si>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</si>
  <si>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</si>
  <si>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</si>
  <si>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</si>
  <si>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</si>
  <si>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</si>
  <si>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</si>
  <si>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</si>
  <si>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</si>
  <si>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</si>
  <si>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</si>
  <si>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</si>
  <si>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</si>
  <si>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</si>
  <si>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</si>
  <si>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</si>
  <si>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</si>
  <si>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</si>
  <si>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</si>
  <si>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</si>
  <si>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</si>
  <si>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</si>
  <si>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</si>
  <si>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</si>
  <si>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</si>
  <si>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</si>
  <si>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</si>
  <si>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</si>
  <si>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</si>
  <si>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</si>
  <si>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</si>
  <si>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</si>
  <si>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</si>
  <si>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</si>
  <si>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</si>
  <si>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</si>
  <si>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</si>
  <si>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</si>
  <si>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</si>
  <si>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</si>
  <si>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</si>
  <si>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</si>
  <si>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</si>
  <si>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</si>
  <si>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</si>
  <si>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</si>
  <si>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</si>
  <si>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</si>
  <si>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</si>
  <si>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</si>
  <si>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</si>
  <si>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</si>
  <si>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</si>
  <si>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</si>
  <si>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</si>
  <si>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</si>
  <si>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</si>
  <si>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</si>
  <si>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</si>
  <si>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</si>
  <si>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</si>
  <si>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</si>
  <si>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</si>
  <si>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</si>
  <si>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</si>
  <si>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</si>
  <si>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</si>
  <si>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</si>
  <si>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</si>
  <si>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</si>
  <si>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</si>
  <si>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</si>
  <si>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</si>
  <si>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</si>
  <si>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</si>
  <si>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</si>
  <si>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</si>
  <si>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</si>
  <si>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</si>
  <si>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</si>
  <si>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</si>
  <si>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Cuttack</t>
  </si>
  <si>
    <t>Jajpur Road</t>
  </si>
  <si>
    <t>Anandpur</t>
  </si>
  <si>
    <t>OR0851</t>
  </si>
  <si>
    <t>Bhuban</t>
  </si>
  <si>
    <t>Kuninda</t>
  </si>
  <si>
    <t>SF0098474</t>
  </si>
  <si>
    <t>Bubuna Jena</t>
  </si>
  <si>
    <t>Kuninda C3</t>
  </si>
  <si>
    <t>Kuninda C3 Adipur1</t>
  </si>
  <si>
    <t>Chetana</t>
  </si>
  <si>
    <t>SSF4633331</t>
  </si>
  <si>
    <t>OBC</t>
  </si>
  <si>
    <t>HINDU</t>
  </si>
  <si>
    <t>Animal Husbandry &amp; Poultry</t>
  </si>
  <si>
    <t>BANITA PRADHAN</t>
  </si>
  <si>
    <t>29-Sep-2023</t>
  </si>
  <si>
    <t>Fri</t>
  </si>
  <si>
    <t>1</t>
  </si>
  <si>
    <t>1 Yrs</t>
  </si>
  <si>
    <t>29 Sep 2023</t>
  </si>
  <si>
    <t>&lt;= 2 Years</t>
  </si>
  <si>
    <t>07-Nov-2023</t>
  </si>
  <si>
    <t>08-Aug-2025</t>
  </si>
  <si>
    <t>Open</t>
  </si>
  <si>
    <t>7908206474</t>
  </si>
  <si>
    <t>Malaya Pritam Lenka/SF0097052</t>
  </si>
  <si>
    <t>As per borrower say she paid her EMI RS 1920/- on Dt - 07/01/2025 to Satyaprakash Roul/SF0093736  but in FIMO entry not available.</t>
  </si>
  <si>
    <t>As per borrower say she paid her EMI RS 1920/- on Dt - 07/01/2025 to Satyaprakash Roul/SF0093736,Total RS 3840/- but in FIMO entry not available.</t>
  </si>
  <si>
    <t>Satyaprakash Roul</t>
  </si>
  <si>
    <t>SF0093736</t>
  </si>
  <si>
    <t>Dual Staff</t>
  </si>
  <si>
    <t>R</t>
  </si>
  <si>
    <t>Bikash Kumar Nayak</t>
  </si>
  <si>
    <t>SF0096123</t>
  </si>
  <si>
    <t>Branch Manager</t>
  </si>
  <si>
    <t xml:space="preserve">Available &amp; Updated </t>
  </si>
  <si>
    <t>L</t>
  </si>
  <si>
    <t>Pradipa Kumar Behera</t>
  </si>
  <si>
    <t>SF0040162</t>
  </si>
  <si>
    <t>Credit Assistant</t>
  </si>
  <si>
    <t>CSS</t>
  </si>
  <si>
    <t>Satyaranjan Mohanty/SF0001625</t>
  </si>
  <si>
    <t>Sibabrata  Sahoo/SF0073509</t>
  </si>
  <si>
    <t>Gobind Prasad Mohanty/ SF0009889</t>
  </si>
  <si>
    <t>Sanjaya Kumar Sahoo/SF0070624</t>
  </si>
  <si>
    <t>Terminated</t>
  </si>
  <si>
    <t>FN25-26-01982</t>
  </si>
  <si>
    <t>14-08-2025</t>
  </si>
  <si>
    <t>07:00AM</t>
  </si>
  <si>
    <t>FIR Not Filled</t>
  </si>
  <si>
    <t>CA</t>
  </si>
  <si>
    <t>Completed-Report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</si>
</sst>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2"/>
      <color rgb="FF000000"/>
      <name val="Aptos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2" fontId="34" fillId="0" borderId="1" xfId="2" applyNumberFormat="1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97052.SSFL\Desktop\Bhubana\OD%20Bhuban%20AUG%202025.xlsx" TargetMode="External"/><Relationship Id="rId1" Type="http://schemas.openxmlformats.org/officeDocument/2006/relationships/externalLinkPath" Target="Bhubana/OD%20Bhuban%20AUG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Loan Outstanding Report Detaile"/>
    </sheetNames>
    <sheetDataSet>
      <sheetData sheetId="0"/>
      <sheetData sheetId="1"/>
      <sheetData sheetId="2"/>
      <sheetData sheetId="3">
        <row r="4">
          <cell r="F4" t="str">
            <v>Odisha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zoomScaleNormal="100" workbookViewId="0">
      <pane ySplit="4" topLeftCell="A5" activePane="bottomLeft" state="frozen"/>
      <selection pane="bottomLeft" activeCell="C5" sqref="C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OR0851</v>
      </c>
      <c r="D5" s="63" t="str">
        <f>IF('Physical Cash at Safe'!D28="Yes", 'Physical Cash at Safe'!B4, 'Borrower Wise Details'!C5)</f>
        <v>Bhuban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Cuttack</v>
      </c>
      <c r="G5" s="61">
        <v>45870</v>
      </c>
      <c r="H5" s="107" t="s">
        <v>290</v>
      </c>
      <c r="I5" s="61">
        <v>45899</v>
      </c>
      <c r="J5" s="74" t="str">
        <f>IF('Physical Cash at Safe'!D28="Yes",'Physical Cash at Safe'!E28,IF('Borrower Wise Details'!D5&lt;&gt;"",'Borrower Wise Details'!D5,""))</f>
        <v>FN25-26-01982</v>
      </c>
      <c r="K5" s="81">
        <v>1</v>
      </c>
      <c r="L5" s="82">
        <v>1920</v>
      </c>
      <c r="M5" s="82">
        <v>0</v>
      </c>
      <c r="N5" s="130" t="s">
        <v>291</v>
      </c>
      <c r="O5" s="130" t="s">
        <v>292</v>
      </c>
      <c r="P5" s="130" t="s">
        <v>293</v>
      </c>
      <c r="Q5" s="130" t="s">
        <v>294</v>
      </c>
      <c r="R5" s="75" t="str">
        <f>IF('Physical Cash at Safe'!$D$28="Yes", 'Physical Cash at Safe'!$A$28, IF('Borrower Wise Details'!F5&lt;&gt;"", 'Borrower Wise Details'!F5, ""))</f>
        <v>Satyaprakash Roul</v>
      </c>
      <c r="S5" s="74" t="str">
        <f>IF('Physical Cash at Safe'!$D$28="Yes", 'Physical Cash at Safe'!$C$28, IF('Borrower Wise Details'!H5&lt;&gt;"", 'Borrower Wise Details'!H5, ""))</f>
        <v>CA</v>
      </c>
      <c r="T5" s="74" t="str">
        <f>IF('Physical Cash at Safe'!$D$28="Yes", 'Physical Cash at Safe'!$B$28, IF('Borrower Wise Details'!G5&lt;&gt;"", 'Borrower Wise Details'!G5, ""))</f>
        <v>SF0093736</v>
      </c>
      <c r="U5" s="77" t="s">
        <v>295</v>
      </c>
      <c r="V5" s="61">
        <v>45734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301</v>
      </c>
      <c r="Z5" s="61">
        <v>45883</v>
      </c>
      <c r="AA5" s="61">
        <v>45883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1920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1920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45901</v>
      </c>
      <c r="AH5" s="70" t="s">
        <v>277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F5" sqref="F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OR0851</v>
      </c>
      <c r="C5" s="50" t="str">
        <f>IF('Fraud Investigation Report'!D5="", "", 'Fraud Investigation Report'!D5)</f>
        <v>Bhuban</v>
      </c>
      <c r="D5" s="68" t="str">
        <f>IF(OR('Fraud Investigation Report'!R5="", 'Fraud Investigation Report'!R5=0), "", 'Fraud Investigation Report'!R5)</f>
        <v>Satyaprakash Roul</v>
      </c>
      <c r="E5" s="68" t="str">
        <f>IF(OR('Fraud Investigation Report'!T5="", 'Fraud Investigation Report'!T5=0), "", 'Fraud Investigation Report'!T5)</f>
        <v>SF0093736</v>
      </c>
      <c r="F5" s="68" t="str">
        <f>IF(OR('Fraud Investigation Report'!S5="", 'Fraud Investigation Report'!S5=0), "", 'Fraud Investigation Report'!S5)</f>
        <v>CA</v>
      </c>
      <c r="G5" s="50" t="str">
        <f>IF('Fraud Investigation Report'!J5="", "", 'Fraud Investigation Report'!J5)</f>
        <v>FN25-26-01982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1920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1920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1920</v>
      </c>
      <c r="Q5" s="49"/>
      <c r="R5" s="84" t="s">
        <v>299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251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tr">
        <f>IF(D6="","",'[1]Branch Audit Summary'!$F$4)</f>
        <v>Odisha</v>
      </c>
      <c r="B6" s="18">
        <v>45883</v>
      </c>
      <c r="C6" s="18">
        <v>45882</v>
      </c>
      <c r="D6" s="18">
        <v>45883</v>
      </c>
      <c r="E6" s="19">
        <v>0.28541666666666665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200</v>
      </c>
      <c r="C11" s="23">
        <f>B11*A11</f>
        <v>100000</v>
      </c>
      <c r="D11" s="25">
        <v>295</v>
      </c>
      <c r="E11" s="23">
        <f t="shared" ref="E11:E17" si="0">D11*A11</f>
        <v>147500</v>
      </c>
    </row>
    <row r="12" spans="1:5" ht="14.5" x14ac:dyDescent="0.35">
      <c r="A12" s="24">
        <v>200</v>
      </c>
      <c r="B12" s="25">
        <v>200</v>
      </c>
      <c r="C12" s="23">
        <f>B12*A12</f>
        <v>40000</v>
      </c>
      <c r="D12" s="25">
        <v>21</v>
      </c>
      <c r="E12" s="23">
        <f t="shared" si="0"/>
        <v>4200</v>
      </c>
    </row>
    <row r="13" spans="1:5" ht="14.5" x14ac:dyDescent="0.35">
      <c r="A13" s="24">
        <v>100</v>
      </c>
      <c r="B13" s="25">
        <v>200</v>
      </c>
      <c r="C13" s="23">
        <f t="shared" ref="C13:C17" si="1">B13*A13</f>
        <v>20000</v>
      </c>
      <c r="D13" s="25">
        <v>89</v>
      </c>
      <c r="E13" s="23">
        <f t="shared" si="0"/>
        <v>8900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48</v>
      </c>
      <c r="E14" s="23">
        <f t="shared" si="0"/>
        <v>2400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4</v>
      </c>
      <c r="E15" s="23">
        <f t="shared" si="0"/>
        <v>80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3186</v>
      </c>
      <c r="C18" s="23">
        <f>B18</f>
        <v>3186</v>
      </c>
      <c r="D18" s="27">
        <v>106</v>
      </c>
      <c r="E18" s="28">
        <f>D18</f>
        <v>106</v>
      </c>
    </row>
    <row r="19" spans="1:5" ht="14.5" x14ac:dyDescent="0.35">
      <c r="A19" s="29"/>
      <c r="B19" s="30" t="s">
        <v>76</v>
      </c>
      <c r="C19" s="31">
        <f>SUM(C10:C18)</f>
        <v>163186</v>
      </c>
      <c r="D19" s="30" t="s">
        <v>76</v>
      </c>
      <c r="E19" s="31">
        <f>SUM(E10:E18)</f>
        <v>163186</v>
      </c>
    </row>
    <row r="20" spans="1:5" ht="30" customHeight="1" x14ac:dyDescent="0.35">
      <c r="A20" s="145" t="s">
        <v>97</v>
      </c>
      <c r="B20" s="146"/>
      <c r="C20" s="32">
        <v>163186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215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219</v>
      </c>
      <c r="B32" s="38" t="s">
        <v>280</v>
      </c>
      <c r="C32" s="37" t="s">
        <v>82</v>
      </c>
      <c r="D32" s="155" t="s">
        <v>285</v>
      </c>
      <c r="E32" s="156"/>
    </row>
    <row r="33" spans="1:5" ht="18" customHeight="1" x14ac:dyDescent="0.35">
      <c r="A33" s="37" t="s">
        <v>83</v>
      </c>
      <c r="B33" s="106" t="s">
        <v>281</v>
      </c>
      <c r="C33" s="39" t="s">
        <v>84</v>
      </c>
      <c r="D33" s="149" t="s">
        <v>286</v>
      </c>
      <c r="E33" s="150"/>
    </row>
    <row r="34" spans="1:5" ht="26" x14ac:dyDescent="0.35">
      <c r="A34" s="39" t="s">
        <v>220</v>
      </c>
      <c r="B34" s="38" t="s">
        <v>282</v>
      </c>
      <c r="C34" s="39" t="s">
        <v>221</v>
      </c>
      <c r="D34" s="151" t="s">
        <v>287</v>
      </c>
      <c r="E34" s="152"/>
    </row>
    <row r="35" spans="1:5" ht="26" x14ac:dyDescent="0.35">
      <c r="A35" s="39" t="s">
        <v>222</v>
      </c>
      <c r="B35" s="38" t="s">
        <v>283</v>
      </c>
      <c r="C35" s="39" t="s">
        <v>224</v>
      </c>
      <c r="D35" s="151" t="s">
        <v>288</v>
      </c>
      <c r="E35" s="152"/>
    </row>
    <row r="36" spans="1:5" ht="25.5" customHeight="1" x14ac:dyDescent="0.35">
      <c r="A36" s="39" t="s">
        <v>223</v>
      </c>
      <c r="B36" s="38" t="s">
        <v>284</v>
      </c>
      <c r="C36" s="39" t="s">
        <v>225</v>
      </c>
      <c r="D36" s="153" t="s">
        <v>289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G5" sqref="G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6.453125" style="13" customWidth="1"/>
    <col min="5" max="5" width="14.90625" style="13" customWidth="1"/>
    <col min="6" max="6" width="20.36328125" style="13" customWidth="1"/>
    <col min="7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33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OR0851</v>
      </c>
      <c r="C5" s="119" t="str">
        <f>IF('Loan Outstanding Report'!$H$5="", "", 'Loan Outstanding Report'!$H$5)</f>
        <v>Bhuban</v>
      </c>
      <c r="D5" s="41" t="s">
        <v>296</v>
      </c>
      <c r="E5" s="65">
        <v>45883</v>
      </c>
      <c r="F5" s="38" t="s">
        <v>278</v>
      </c>
      <c r="G5" s="49" t="s">
        <v>279</v>
      </c>
      <c r="H5" s="49" t="s">
        <v>300</v>
      </c>
      <c r="I5" s="120" t="s">
        <v>257</v>
      </c>
      <c r="J5" s="120" t="s">
        <v>260</v>
      </c>
      <c r="K5" s="120" t="s">
        <v>264</v>
      </c>
      <c r="L5" s="11">
        <v>353196343</v>
      </c>
      <c r="M5" s="65">
        <v>45198</v>
      </c>
      <c r="N5" s="124">
        <v>36000</v>
      </c>
      <c r="O5" s="124">
        <v>1920</v>
      </c>
      <c r="P5" s="121" t="s">
        <v>139</v>
      </c>
      <c r="Q5" s="80">
        <v>45664</v>
      </c>
      <c r="R5" s="124">
        <v>1920</v>
      </c>
      <c r="S5" s="124">
        <v>0</v>
      </c>
      <c r="T5" s="124">
        <v>0</v>
      </c>
      <c r="U5" s="125">
        <f t="shared" ref="U5" si="0">IF(AND(ISBLANK(R5),ISBLANK(S5),ISBLANK(T5)),"",R5-(S5+T5))</f>
        <v>1920</v>
      </c>
      <c r="V5" s="117" t="s">
        <v>201</v>
      </c>
      <c r="W5" s="122" t="s">
        <v>276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zoomScale="80" zoomScaleNormal="80" workbookViewId="0">
      <selection activeCell="P10" sqref="P10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81640625" style="99" bestFit="1" customWidth="1"/>
    <col min="8" max="8" width="11.1796875" style="99" bestFit="1" customWidth="1"/>
    <col min="9" max="9" width="12.1796875" style="99" customWidth="1"/>
    <col min="10" max="10" width="12.81640625" style="99" customWidth="1"/>
    <col min="11" max="11" width="8.81640625" style="99" customWidth="1"/>
    <col min="12" max="12" width="13.1796875" style="99" bestFit="1" customWidth="1"/>
    <col min="13" max="13" width="16.54296875" style="99" customWidth="1"/>
    <col min="14" max="16" width="8.81640625" style="99" customWidth="1"/>
    <col min="17" max="17" width="14.179687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81640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81640625" style="99" customWidth="1"/>
    <col min="29" max="29" width="12.81640625" style="99" bestFit="1" customWidth="1"/>
    <col min="30" max="32" width="8.81640625" style="99" customWidth="1"/>
    <col min="33" max="33" width="13.1796875" style="99" bestFit="1" customWidth="1"/>
    <col min="34" max="34" width="12.1796875" style="99" bestFit="1" customWidth="1"/>
    <col min="35" max="35" width="12.90625" style="99" bestFit="1" customWidth="1"/>
    <col min="36" max="37" width="8.81640625" style="99" customWidth="1"/>
    <col min="38" max="38" width="13" style="99" bestFit="1" customWidth="1"/>
    <col min="39" max="50" width="8.81640625" style="99" customWidth="1"/>
    <col min="51" max="51" width="13.81640625" style="99" bestFit="1" customWidth="1"/>
    <col min="52" max="55" width="8.81640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1796875" style="99" customWidth="1"/>
    <col min="61" max="61" width="19.453125" style="99" customWidth="1"/>
    <col min="62" max="62" width="24.179687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1796875" style="99" customWidth="1"/>
    <col min="69" max="69" width="27" style="104" customWidth="1"/>
    <col min="70" max="70" width="7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214</v>
      </c>
      <c r="B1" s="105" t="s">
        <v>297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 t="s">
        <v>297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 t="s">
        <v>298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122956</v>
      </c>
      <c r="J5" s="38" t="s">
        <v>254</v>
      </c>
      <c r="K5" s="84">
        <v>122956</v>
      </c>
      <c r="L5" s="84" t="s">
        <v>255</v>
      </c>
      <c r="M5" s="38" t="s">
        <v>256</v>
      </c>
      <c r="N5" s="84">
        <v>364811</v>
      </c>
      <c r="O5" s="84" t="s">
        <v>257</v>
      </c>
      <c r="P5" s="84">
        <v>530386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541</v>
      </c>
      <c r="X5" s="38" t="s">
        <v>263</v>
      </c>
      <c r="Y5" s="84">
        <v>353196343</v>
      </c>
      <c r="Z5" s="38" t="s">
        <v>264</v>
      </c>
      <c r="AA5" s="108" t="s">
        <v>265</v>
      </c>
      <c r="AB5" s="84">
        <v>36000</v>
      </c>
      <c r="AC5" s="108" t="s">
        <v>266</v>
      </c>
      <c r="AD5" s="84">
        <v>24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271</v>
      </c>
      <c r="AJ5" s="84">
        <v>1920</v>
      </c>
      <c r="AK5" s="84">
        <v>1920</v>
      </c>
      <c r="AL5" s="108" t="s">
        <v>272</v>
      </c>
      <c r="AM5" s="84">
        <v>21732.1</v>
      </c>
      <c r="AN5" s="112">
        <v>8987.9</v>
      </c>
      <c r="AO5" s="112">
        <v>30720</v>
      </c>
      <c r="AP5" s="112">
        <v>14267.9</v>
      </c>
      <c r="AQ5" s="112">
        <v>1367.1</v>
      </c>
      <c r="AR5" s="112">
        <v>15635</v>
      </c>
      <c r="AS5" s="112">
        <v>10280.9</v>
      </c>
      <c r="AT5" s="112">
        <v>1239.0999999999999</v>
      </c>
      <c r="AU5" s="112">
        <v>11520</v>
      </c>
      <c r="AV5" s="84">
        <v>22</v>
      </c>
      <c r="AW5" s="84"/>
      <c r="AX5" s="84"/>
      <c r="AY5" s="108"/>
      <c r="AZ5" s="84"/>
      <c r="BA5" s="84"/>
      <c r="BB5" s="84" t="s">
        <v>273</v>
      </c>
      <c r="BC5" s="84"/>
      <c r="BD5" s="108"/>
      <c r="BE5" s="84">
        <v>0</v>
      </c>
      <c r="BF5" s="38" t="s">
        <v>260</v>
      </c>
      <c r="BG5" s="84" t="s">
        <v>274</v>
      </c>
      <c r="BH5" s="114" t="s">
        <v>275</v>
      </c>
      <c r="BI5" s="38" t="s">
        <v>110</v>
      </c>
      <c r="BJ5" s="85">
        <v>45883</v>
      </c>
      <c r="BK5" s="84"/>
      <c r="BL5" s="38" t="s">
        <v>114</v>
      </c>
      <c r="BM5" s="115" t="s">
        <v>119</v>
      </c>
      <c r="BN5" s="116" t="s">
        <v>199</v>
      </c>
      <c r="BO5" s="84" t="s">
        <v>244</v>
      </c>
      <c r="BP5" s="84">
        <v>1920</v>
      </c>
      <c r="BQ5" s="117" t="s">
        <v>201</v>
      </c>
      <c r="BR5" s="118" t="s">
        <v>277</v>
      </c>
    </row>
    <row r="6" spans="1:70" s="113" customFormat="1" ht="15" customHeight="1" x14ac:dyDescent="0.35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5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5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5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5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5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5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5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5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5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5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5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5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5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5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5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5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5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5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5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5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5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5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5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5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5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5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5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5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5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5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5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5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5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5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5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5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5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5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5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5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5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5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5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5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5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5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5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5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5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5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5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5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5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5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5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5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5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5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5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5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5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5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5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5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5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5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5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5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5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5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5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5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5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5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5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5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5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5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5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5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5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5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5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5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5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5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5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5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5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5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5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5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5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5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5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5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5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5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5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5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5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5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5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5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5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5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5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5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5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2025-09-01T15:25:42Z</dcterms:modified>
</cp:coreProperties>
</file>