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Odisha-Bhubhan branch/"/>
    </mc:Choice>
  </mc:AlternateContent>
  <xr:revisionPtr revIDLastSave="40" documentId="13_ncr:1_{B26F1CFE-AA26-418E-9355-38495B69A23C}" xr6:coauthVersionLast="47" xr6:coauthVersionMax="47" xr10:uidLastSave="{7D46F3BA-16A9-4E15-9C9C-05544B25CA1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<sst xmlns="http://schemas.openxmlformats.org/spreadsheetml/2006/main" count="490" uniqueCount="335">
  <si>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</si>
  <si>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</si>
  <si>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</si>
  <si>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</si>
  <si>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</si>
  <si>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</si>
  <si>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</si>
  <si>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</si>
  <si>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</si>
  <si>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</si>
  <si>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</si>
  <si>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</si>
  <si>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</si>
  <si>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</si>
  <si>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</si>
  <si>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</si>
  <si>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</si>
  <si>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</si>
  <si>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</si>
  <si>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</si>
  <si>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</si>
  <si>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</si>
  <si>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</si>
  <si>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</si>
  <si>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</si>
  <si>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</si>
  <si>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</si>
  <si>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</si>
  <si>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</si>
  <si>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</si>
  <si>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</si>
  <si>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</si>
  <si>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</si>
  <si>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</si>
  <si>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</si>
  <si>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</si>
  <si>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</si>
  <si>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</si>
  <si>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</si>
  <si>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</si>
  <si>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</si>
  <si>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</si>
  <si>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</si>
  <si>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</si>
  <si>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</si>
  <si>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</si>
  <si>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</si>
  <si>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</si>
  <si>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</si>
  <si>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</si>
  <si>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</si>
  <si>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</si>
  <si>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</si>
  <si>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</si>
  <si>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</si>
  <si>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</si>
  <si>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</si>
  <si>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</si>
  <si>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</si>
  <si>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</si>
  <si>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</si>
  <si>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</si>
  <si>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</si>
  <si>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</si>
  <si>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</si>
  <si>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</si>
  <si>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</si>
  <si>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</si>
  <si>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</si>
  <si>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</si>
  <si>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</si>
  <si>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</si>
  <si>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</si>
  <si>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</si>
  <si>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</si>
  <si>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</si>
  <si>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</si>
  <si>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</si>
  <si>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</si>
  <si>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</si>
  <si>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</si>
  <si>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</si>
  <si>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</si>
  <si>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</si>
  <si>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</si>
  <si>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</si>
  <si>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</si>
  <si>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</si>
  <si>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</si>
  <si>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</si>
  <si>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</si>
  <si>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</si>
  <si>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</si>
  <si>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</si>
  <si>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</si>
  <si>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</si>
  <si>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</si>
  <si>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</si>
  <si>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</si>
  <si>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</si>
  <si>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</si>
  <si>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</si>
  <si>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</si>
  <si>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</si>
  <si>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</si>
  <si>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</si>
  <si>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</si>
  <si>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</si>
  <si>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</si>
  <si>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</si>
  <si>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</si>
  <si>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</si>
  <si>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</si>
  <si>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</si>
  <si>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</si>
  <si>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</si>
  <si>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</si>
  <si>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</si>
  <si>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</si>
  <si>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</si>
  <si>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</si>
  <si>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</si>
  <si>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</si>
  <si>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</si>
  <si>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</si>
  <si>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</si>
  <si>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</si>
  <si>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</si>
  <si>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</si>
  <si>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</si>
  <si>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</si>
  <si>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</si>
  <si>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</si>
  <si>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</si>
  <si>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</si>
  <si>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</si>
  <si>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</si>
  <si>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</si>
  <si>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</si>
  <si>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</si>
  <si>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</si>
  <si>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</si>
  <si>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</si>
  <si>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</si>
  <si>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</si>
  <si>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</si>
  <si>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</si>
  <si>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</si>
  <si>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</si>
  <si>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</si>
  <si>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</si>
  <si>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</si>
  <si>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</si>
  <si>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</si>
  <si>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</si>
  <si>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</si>
  <si>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</si>
  <si>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</si>
  <si>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</si>
  <si>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</si>
  <si>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</si>
  <si>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</si>
  <si>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</si>
  <si>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</si>
  <si>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</si>
  <si>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</si>
  <si>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</si>
  <si>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</si>
  <si>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</si>
  <si>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</si>
  <si>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</si>
  <si>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</si>
  <si>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</si>
  <si>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</si>
  <si>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</si>
  <si>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</si>
  <si>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</si>
  <si>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</si>
  <si>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</si>
  <si>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</si>
  <si>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</si>
  <si>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</si>
  <si>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</si>
  <si>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</si>
  <si>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</si>
  <si>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</si>
  <si>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</si>
  <si>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</si>
  <si>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</si>
  <si>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</si>
  <si>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</si>
  <si>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</si>
  <si>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</si>
  <si>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</si>
  <si>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</si>
  <si>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</si>
  <si>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</si>
  <si>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</si>
  <si>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</si>
  <si>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</si>
  <si>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</si>
  <si>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</si>
  <si>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</si>
  <si>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</si>
  <si>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</si>
  <si>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</si>
  <si>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</si>
  <si>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</si>
  <si>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</si>
  <si>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</si>
  <si>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</si>
  <si>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</si>
  <si>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</si>
  <si>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</si>
  <si>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</si>
  <si>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</si>
  <si>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</si>
  <si>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</si>
  <si>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</si>
  <si>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</si>
  <si>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</si>
  <si>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</si>
  <si>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</si>
  <si>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</si>
  <si>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</si>
  <si>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</si>
  <si>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</si>
  <si>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</si>
  <si>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</si>
  <si>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</si>
  <si>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</si>
  <si>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</si>
  <si>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</si>
  <si>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</si>
  <si>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</si>
  <si>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</si>
  <si>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</si>
  <si>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</si>
  <si>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</si>
  <si>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</si>
  <si>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</si>
  <si>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</si>
  <si>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</si>
  <si>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</si>
  <si>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</si>
  <si>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</si>
  <si>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</si>
  <si>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</si>
  <si>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</si>
  <si>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</si>
  <si>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</si>
  <si>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GENERAL</t>
  </si>
  <si>
    <t>HINDU</t>
  </si>
  <si>
    <t>Agriculture &amp; Farming</t>
  </si>
  <si>
    <t>1</t>
  </si>
  <si>
    <t>1 Yrs</t>
  </si>
  <si>
    <t>&lt;= 2 Years</t>
  </si>
  <si>
    <t>Open</t>
  </si>
  <si>
    <t>Sidharth Sankar Sahoo/SF0074779</t>
  </si>
  <si>
    <t>BC</t>
  </si>
  <si>
    <t>CSS</t>
  </si>
  <si>
    <t>Cuttack</t>
  </si>
  <si>
    <t>Jajpur Road</t>
  </si>
  <si>
    <t>Anandpur</t>
  </si>
  <si>
    <t>OR0851</t>
  </si>
  <si>
    <t>Bhuban</t>
  </si>
  <si>
    <t>Brundabanpur</t>
  </si>
  <si>
    <t>SF0040162</t>
  </si>
  <si>
    <t>Pradipa Kumar Behera</t>
  </si>
  <si>
    <t>Brundabanpur-486737</t>
  </si>
  <si>
    <t>Love</t>
  </si>
  <si>
    <t>SID951374136484</t>
  </si>
  <si>
    <t>PRAMILA SWAIN</t>
  </si>
  <si>
    <t>26-Apr-2023</t>
  </si>
  <si>
    <t>Mon</t>
  </si>
  <si>
    <t>4</t>
  </si>
  <si>
    <t>6 Yrs</t>
  </si>
  <si>
    <t>02 Mar 2020</t>
  </si>
  <si>
    <t>&gt; 6 to 10 Years</t>
  </si>
  <si>
    <t>02-Jun-2023</t>
  </si>
  <si>
    <t>08-Apr-2025</t>
  </si>
  <si>
    <t>7750956216</t>
  </si>
  <si>
    <t>As per loan card borrower paid her EMI Rs 3900/- on dt 02-11-2024 to lo Sourava Suman Kunar/SF0070727 but staff has not remitted at office.</t>
  </si>
  <si>
    <t>Nuabhuban</t>
  </si>
  <si>
    <t>Nuabhuban-491749</t>
  </si>
  <si>
    <t>ganesh baba 491749 G4</t>
  </si>
  <si>
    <t>SSF4420563</t>
  </si>
  <si>
    <t>SUBHADRA PRUSTI</t>
  </si>
  <si>
    <t>24-Sep-2023</t>
  </si>
  <si>
    <t>24 Sep 2023</t>
  </si>
  <si>
    <t>06-Nov-2023</t>
  </si>
  <si>
    <t>22-Apr-2025</t>
  </si>
  <si>
    <t>8249916040</t>
  </si>
  <si>
    <t>As per phonepe evidence borrower paid her EMI Rs 1210/- on dt 05-08-24,02-09-24,09-10-24,10-12-24 and 06-01-25 to lo Sourava Suman Kunar/SF0070727 but staff has not remitted at office.</t>
  </si>
  <si>
    <t>Gadganpur</t>
  </si>
  <si>
    <t>Gadganpur C1</t>
  </si>
  <si>
    <t>Gadganpur C1 Nayak1</t>
  </si>
  <si>
    <t>SSF5537625</t>
  </si>
  <si>
    <t>DIBYAJYOTI JENA</t>
  </si>
  <si>
    <t>13-Feb-2024</t>
  </si>
  <si>
    <t>Fri</t>
  </si>
  <si>
    <t>13 Feb 2024</t>
  </si>
  <si>
    <t>08-Mar-2024</t>
  </si>
  <si>
    <t>11-Oct-2024</t>
  </si>
  <si>
    <t>9439458599</t>
  </si>
  <si>
    <t>As per phonepe evidence borrower return her LD amount Rs 40040/- on dt 15-02-2024 to lo Sourava Suman Kunar/SF0070727 but staff posted only 8 EMI Rs 2240/- on Mar 2024 to Oct 2024 total posted Rs 17920/- and rest amount Rs 22120/- lo has not remitted at office.</t>
  </si>
  <si>
    <t>Dual Staff</t>
  </si>
  <si>
    <t>Available &amp; Updated</t>
  </si>
  <si>
    <t>R</t>
  </si>
  <si>
    <t>Bikash Kumar Nayak</t>
  </si>
  <si>
    <t>SF0096123</t>
  </si>
  <si>
    <t>BM</t>
  </si>
  <si>
    <t>L</t>
  </si>
  <si>
    <t>Salila patra</t>
  </si>
  <si>
    <t>SF0043307</t>
  </si>
  <si>
    <t>BQM</t>
  </si>
  <si>
    <t>As per phonepe evidence borrower paid her EMI Rs 1210/- on dt 05-08-24 to lo Sourava Suman Kunar/SF0070727 but staff has not remitted at office.</t>
  </si>
  <si>
    <t>As per phonepe evidence borrower paid her EMI Rs 1210/- on dt 02-09-24 to lo Sourava Suman Kunar/SF0070727 but staff has not remitted at office.</t>
  </si>
  <si>
    <t>As per phonepe evidence borrower paid her EMI Rs 1210/- on dt 09-10-24 to lo Sourava Suman Kunar/SF0070727 but staff has not remitted at office.</t>
  </si>
  <si>
    <t>As per phonepe evidence borrower paid her EMI Rs 1210/- on dt 10-12-24 to lo Sourava Suman Kunar/SF0070727 but staff has not remitted at office.</t>
  </si>
  <si>
    <t>As per phonepe evidence borrower paid her EMI Rs 1210/- on dt 06-01-25 to lo Sourava Suman Kunar/SF0070727 but staff has not remitted at office.</t>
  </si>
  <si>
    <t>Sourava Suman Kunar</t>
  </si>
  <si>
    <t>SF0070727</t>
  </si>
  <si>
    <t>LO</t>
  </si>
  <si>
    <t>Satyaranjan Mohanty/SF0001625</t>
  </si>
  <si>
    <t>Sibabrata  Sahoo/SF0073509</t>
  </si>
  <si>
    <t>Gobind Prasad Mohanty/ SF0009889</t>
  </si>
  <si>
    <t>Sanjaya Kumar Sahoo/SF0070624</t>
  </si>
  <si>
    <t>Terminated</t>
  </si>
  <si>
    <t>As per phonepe evidence borrower return her LD amount Rs 40040/- on dt 15-02-2024 to lo Sourava Suman Kunar/SF0070727 but staff posted only 8 EMI Rs 2240/- on Mar 2024 to Oct 2024 total posted Rs 17920/- and rest amount Rs 22120/- lo has not remitted at office.Basanti devi is the mother of Saurava  Suman Lo.</t>
  </si>
  <si>
    <t>FN25-26-01999</t>
  </si>
  <si>
    <t>26-08-2025</t>
  </si>
  <si>
    <t>FIR Not Filled</t>
  </si>
  <si>
    <t>Completed-Report Submitted</t>
  </si>
  <si>
    <t>As per loan card borrower paid her EMI Rs 3900/- on dt 02-11-2024 to lo Sourava Suman Kunar/SF0070727 but staff has not remitted at office.
As per phonepe evidence borrower paid her EMI Rs 1210/- on dt 05-08-24,02-09-24,09-10-24,10-12-24 and 06-01-25 to lo Sourava Suman Kunar/SF0070727 but staff has not remitted at office.
As per phonepe evidence borrower return her LD amount Rs 40040/- on dt 15-02-2024 to lo Sourava Suman Kunar/SF0070727 but staff posted only 8 EMI Rs 2240/- on Mar 2024 to Oct 2024 total posted Rs 17920/- and rest amount Rs 22120/- lo has not remitted at office.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</si>
</sst>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OR0851</v>
      </c>
      <c r="D5" s="63" t="str">
        <f>IF('Physical Cash at Safe'!D28="Yes", 'Physical Cash at Safe'!B4, 'Borrower Wise Details'!C5)</f>
        <v>Bhuban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45869</v>
      </c>
      <c r="H5" s="107" t="s">
        <v>260</v>
      </c>
      <c r="I5" s="61">
        <v>45899</v>
      </c>
      <c r="J5" s="74" t="str">
        <f>IF('Physical Cash at Safe'!D28="Yes",'Physical Cash at Safe'!E28,IF('Borrower Wise Details'!D5&lt;&gt;"",'Borrower Wise Details'!D5,""))</f>
        <v>FN25-26-01999</v>
      </c>
      <c r="K5" s="81">
        <v>1</v>
      </c>
      <c r="L5" s="82">
        <v>22400</v>
      </c>
      <c r="M5" s="82">
        <v>0</v>
      </c>
      <c r="N5" s="82" t="s">
        <v>324</v>
      </c>
      <c r="O5" s="82" t="s">
        <v>325</v>
      </c>
      <c r="P5" s="82" t="s">
        <v>326</v>
      </c>
      <c r="Q5" s="82" t="s">
        <v>327</v>
      </c>
      <c r="R5" s="75" t="str">
        <f>IF('Physical Cash at Safe'!$D$28="Yes", 'Physical Cash at Safe'!$A$28, IF('Borrower Wise Details'!F5&lt;&gt;"", 'Borrower Wise Details'!F5, ""))</f>
        <v>Sourava Suman Kunar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SF0070727</v>
      </c>
      <c r="U5" s="77" t="s">
        <v>328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Disbursed Amount Recollected</v>
      </c>
      <c r="Y5" s="110" t="s">
        <v>333</v>
      </c>
      <c r="Z5" s="61">
        <v>45895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49990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17920</v>
      </c>
      <c r="AE5" s="126">
        <f>IF(AND(AC5="", AD5=""), "", IF(AD5="", AC5, AC5 - IF(ISNUMBER(AD5), AD5, 0)))</f>
        <v>32070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45901</v>
      </c>
      <c r="AH5" s="70" t="s">
        <v>334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OR0851</v>
      </c>
      <c r="C5" s="50" t="str">
        <f>IF('Fraud Investigation Report'!D5="", "", 'Fraud Investigation Report'!D5)</f>
        <v>Bhuban</v>
      </c>
      <c r="D5" s="68" t="str">
        <f>IF(OR('Fraud Investigation Report'!R5="", 'Fraud Investigation Report'!R5=0), "", 'Fraud Investigation Report'!R5)</f>
        <v>Sourava Suman Kunar</v>
      </c>
      <c r="E5" s="68" t="str">
        <f>IF(OR('Fraud Investigation Report'!T5="", 'Fraud Investigation Report'!T5=0), "", 'Fraud Investigation Report'!T5)</f>
        <v>SF0070727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FN25-26-01999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40040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49990</v>
      </c>
      <c r="O5" s="69">
        <f>IF('Fraud Investigation Report'!AD5="", "", 'Fraud Investigation Report'!AD5)</f>
        <v>17920</v>
      </c>
      <c r="P5" s="126">
        <f>IF(AND(N5="", O5=""), "", IF(O5="", N5, N5 - IF(ISNUMBER(O5), O5, 0)))</f>
        <v>32070</v>
      </c>
      <c r="Q5" s="49"/>
      <c r="R5" s="84" t="s">
        <v>332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264</v>
      </c>
      <c r="B4" s="41" t="s">
        <v>265</v>
      </c>
      <c r="C4" s="41" t="s">
        <v>263</v>
      </c>
      <c r="D4" s="41" t="s">
        <v>262</v>
      </c>
      <c r="E4" s="41" t="s">
        <v>261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45895</v>
      </c>
      <c r="C6" s="18">
        <v>45894</v>
      </c>
      <c r="D6" s="18">
        <v>45895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18</v>
      </c>
      <c r="C11" s="23">
        <f>B11*A11</f>
        <v>9000</v>
      </c>
      <c r="D11" s="25">
        <v>19</v>
      </c>
      <c r="E11" s="23">
        <f t="shared" ref="E11:E17" si="0">D11*A11</f>
        <v>9500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16</v>
      </c>
      <c r="C18" s="23">
        <f>B18</f>
        <v>16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9876</v>
      </c>
      <c r="D19" s="30" t="s">
        <v>76</v>
      </c>
      <c r="E19" s="31">
        <f>SUM(E10:E18)</f>
        <v>9876</v>
      </c>
    </row>
    <row r="20" spans="1:5" ht="30" customHeight="1" x14ac:dyDescent="0.35">
      <c r="A20" s="160" t="s">
        <v>97</v>
      </c>
      <c r="B20" s="161"/>
      <c r="C20" s="32">
        <v>9876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306</v>
      </c>
      <c r="C32" s="37" t="s">
        <v>82</v>
      </c>
      <c r="D32" s="137" t="s">
        <v>307</v>
      </c>
      <c r="E32" s="138"/>
    </row>
    <row r="33" spans="1:5" ht="18" customHeight="1" x14ac:dyDescent="0.35">
      <c r="A33" s="37" t="s">
        <v>83</v>
      </c>
      <c r="B33" s="106" t="s">
        <v>308</v>
      </c>
      <c r="C33" s="39" t="s">
        <v>84</v>
      </c>
      <c r="D33" s="131" t="s">
        <v>312</v>
      </c>
      <c r="E33" s="132"/>
    </row>
    <row r="34" spans="1:5" ht="26" x14ac:dyDescent="0.35">
      <c r="A34" s="39" t="s">
        <v>221</v>
      </c>
      <c r="B34" s="38" t="s">
        <v>309</v>
      </c>
      <c r="C34" s="39" t="s">
        <v>222</v>
      </c>
      <c r="D34" s="133" t="s">
        <v>313</v>
      </c>
      <c r="E34" s="134"/>
    </row>
    <row r="35" spans="1:5" ht="26" x14ac:dyDescent="0.35">
      <c r="A35" s="39" t="s">
        <v>223</v>
      </c>
      <c r="B35" s="38" t="s">
        <v>310</v>
      </c>
      <c r="C35" s="39" t="s">
        <v>225</v>
      </c>
      <c r="D35" s="133" t="s">
        <v>314</v>
      </c>
      <c r="E35" s="134"/>
    </row>
    <row r="36" spans="1:5" ht="25.5" customHeight="1" x14ac:dyDescent="0.35">
      <c r="A36" s="39" t="s">
        <v>224</v>
      </c>
      <c r="B36" s="38" t="s">
        <v>311</v>
      </c>
      <c r="C36" s="39" t="s">
        <v>226</v>
      </c>
      <c r="D36" s="135" t="s">
        <v>315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9" sqref="V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OR0851</v>
      </c>
      <c r="C5" s="119" t="str">
        <f>IF('Loan Outstanding Report'!$H$5="", "", 'Loan Outstanding Report'!$H$5)</f>
        <v>Bhuban</v>
      </c>
      <c r="D5" s="41" t="s">
        <v>330</v>
      </c>
      <c r="E5" s="65">
        <v>45895</v>
      </c>
      <c r="F5" s="38" t="s">
        <v>321</v>
      </c>
      <c r="G5" s="49" t="s">
        <v>322</v>
      </c>
      <c r="H5" s="49" t="s">
        <v>323</v>
      </c>
      <c r="I5" s="120" t="s">
        <v>269</v>
      </c>
      <c r="J5" s="120" t="s">
        <v>271</v>
      </c>
      <c r="K5" s="120" t="s">
        <v>272</v>
      </c>
      <c r="L5" s="11">
        <v>351493201</v>
      </c>
      <c r="M5" s="65" t="s">
        <v>273</v>
      </c>
      <c r="N5" s="124">
        <v>73000</v>
      </c>
      <c r="O5" s="124">
        <v>3900</v>
      </c>
      <c r="P5" s="121" t="s">
        <v>139</v>
      </c>
      <c r="Q5" s="80">
        <v>45598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282</v>
      </c>
    </row>
    <row r="6" spans="1:23" ht="25" customHeight="1" x14ac:dyDescent="0.3">
      <c r="A6" s="64">
        <v>2</v>
      </c>
      <c r="B6" s="60" t="str">
        <f>IF(J6&lt;&gt;"", $B$5, "")</f>
        <v>OR0851</v>
      </c>
      <c r="C6" s="119" t="str">
        <f>IF(J6&lt;&gt;"", $C$5, "")</f>
        <v>Bhuban</v>
      </c>
      <c r="D6" s="41" t="str">
        <f>IF(J6&lt;&gt;"", $D$5, "")</f>
        <v>FN25-26-01999</v>
      </c>
      <c r="E6" s="65">
        <v>45895</v>
      </c>
      <c r="F6" s="38" t="s">
        <v>321</v>
      </c>
      <c r="G6" s="49" t="s">
        <v>322</v>
      </c>
      <c r="H6" s="49" t="s">
        <v>323</v>
      </c>
      <c r="I6" s="120" t="s">
        <v>284</v>
      </c>
      <c r="J6" s="120" t="s">
        <v>286</v>
      </c>
      <c r="K6" s="120" t="s">
        <v>287</v>
      </c>
      <c r="L6" s="11">
        <v>353126703</v>
      </c>
      <c r="M6" s="65" t="s">
        <v>288</v>
      </c>
      <c r="N6" s="124">
        <v>18000</v>
      </c>
      <c r="O6" s="124">
        <v>1210</v>
      </c>
      <c r="P6" s="121" t="s">
        <v>139</v>
      </c>
      <c r="Q6" s="80">
        <v>45509</v>
      </c>
      <c r="R6" s="124">
        <v>1210</v>
      </c>
      <c r="S6" s="124">
        <v>0</v>
      </c>
      <c r="T6" s="124">
        <v>0</v>
      </c>
      <c r="U6" s="125">
        <f t="shared" ref="U6:U69" si="1">IF(AND(ISBLANK(R6),ISBLANK(S6),ISBLANK(T6)),"",R6-(S6+T6))</f>
        <v>1210</v>
      </c>
      <c r="V6" s="117" t="s">
        <v>203</v>
      </c>
      <c r="W6" s="122" t="s">
        <v>316</v>
      </c>
    </row>
    <row r="7" spans="1:23" ht="25" customHeight="1" x14ac:dyDescent="0.3">
      <c r="A7" s="64">
        <v>3</v>
      </c>
      <c r="B7" s="60" t="str">
        <f t="shared" ref="B7:B70" si="2">IF(J7&lt;&gt;"", $B$5, "")</f>
        <v>OR0851</v>
      </c>
      <c r="C7" s="119" t="str">
        <f t="shared" ref="C7:C70" si="3">IF(J7&lt;&gt;"", $C$5, "")</f>
        <v>Bhuban</v>
      </c>
      <c r="D7" s="41" t="str">
        <f t="shared" ref="D7:D70" si="4">IF(J7&lt;&gt;"", $D$5, "")</f>
        <v>FN25-26-01999</v>
      </c>
      <c r="E7" s="65">
        <v>45895</v>
      </c>
      <c r="F7" s="38" t="s">
        <v>321</v>
      </c>
      <c r="G7" s="49" t="s">
        <v>322</v>
      </c>
      <c r="H7" s="49" t="s">
        <v>323</v>
      </c>
      <c r="I7" s="120" t="s">
        <v>284</v>
      </c>
      <c r="J7" s="120" t="s">
        <v>286</v>
      </c>
      <c r="K7" s="120" t="s">
        <v>287</v>
      </c>
      <c r="L7" s="11">
        <v>353126703</v>
      </c>
      <c r="M7" s="65" t="s">
        <v>288</v>
      </c>
      <c r="N7" s="124">
        <v>18000</v>
      </c>
      <c r="O7" s="124">
        <v>1210</v>
      </c>
      <c r="P7" s="121" t="s">
        <v>139</v>
      </c>
      <c r="Q7" s="80">
        <v>45537</v>
      </c>
      <c r="R7" s="124">
        <v>1210</v>
      </c>
      <c r="S7" s="124">
        <v>0</v>
      </c>
      <c r="T7" s="124">
        <v>0</v>
      </c>
      <c r="U7" s="125">
        <f t="shared" si="1"/>
        <v>1210</v>
      </c>
      <c r="V7" s="117" t="s">
        <v>203</v>
      </c>
      <c r="W7" s="122" t="s">
        <v>317</v>
      </c>
    </row>
    <row r="8" spans="1:23" ht="25" customHeight="1" x14ac:dyDescent="0.3">
      <c r="A8" s="64">
        <v>4</v>
      </c>
      <c r="B8" s="60" t="str">
        <f t="shared" si="2"/>
        <v>OR0851</v>
      </c>
      <c r="C8" s="119" t="str">
        <f t="shared" si="3"/>
        <v>Bhuban</v>
      </c>
      <c r="D8" s="41" t="str">
        <f t="shared" si="4"/>
        <v>FN25-26-01999</v>
      </c>
      <c r="E8" s="65">
        <v>45895</v>
      </c>
      <c r="F8" s="38" t="s">
        <v>321</v>
      </c>
      <c r="G8" s="49" t="s">
        <v>322</v>
      </c>
      <c r="H8" s="49" t="s">
        <v>323</v>
      </c>
      <c r="I8" s="120" t="s">
        <v>284</v>
      </c>
      <c r="J8" s="120" t="s">
        <v>286</v>
      </c>
      <c r="K8" s="120" t="s">
        <v>287</v>
      </c>
      <c r="L8" s="11">
        <v>353126703</v>
      </c>
      <c r="M8" s="65" t="s">
        <v>288</v>
      </c>
      <c r="N8" s="124">
        <v>18000</v>
      </c>
      <c r="O8" s="124">
        <v>1210</v>
      </c>
      <c r="P8" s="121" t="s">
        <v>139</v>
      </c>
      <c r="Q8" s="80">
        <v>45574</v>
      </c>
      <c r="R8" s="124">
        <v>1210</v>
      </c>
      <c r="S8" s="124">
        <v>0</v>
      </c>
      <c r="T8" s="124">
        <v>0</v>
      </c>
      <c r="U8" s="125">
        <f t="shared" si="1"/>
        <v>1210</v>
      </c>
      <c r="V8" s="117" t="s">
        <v>203</v>
      </c>
      <c r="W8" s="122" t="s">
        <v>318</v>
      </c>
    </row>
    <row r="9" spans="1:23" ht="25" customHeight="1" x14ac:dyDescent="0.3">
      <c r="A9" s="64">
        <v>5</v>
      </c>
      <c r="B9" s="60" t="str">
        <f t="shared" si="2"/>
        <v>OR0851</v>
      </c>
      <c r="C9" s="119" t="str">
        <f t="shared" si="3"/>
        <v>Bhuban</v>
      </c>
      <c r="D9" s="41" t="str">
        <f t="shared" si="4"/>
        <v>FN25-26-01999</v>
      </c>
      <c r="E9" s="65">
        <v>45895</v>
      </c>
      <c r="F9" s="38" t="s">
        <v>321</v>
      </c>
      <c r="G9" s="49" t="s">
        <v>322</v>
      </c>
      <c r="H9" s="49" t="s">
        <v>323</v>
      </c>
      <c r="I9" s="120" t="s">
        <v>284</v>
      </c>
      <c r="J9" s="120" t="s">
        <v>286</v>
      </c>
      <c r="K9" s="120" t="s">
        <v>287</v>
      </c>
      <c r="L9" s="11">
        <v>353126703</v>
      </c>
      <c r="M9" s="65" t="s">
        <v>288</v>
      </c>
      <c r="N9" s="124">
        <v>18000</v>
      </c>
      <c r="O9" s="124">
        <v>1210</v>
      </c>
      <c r="P9" s="121" t="s">
        <v>139</v>
      </c>
      <c r="Q9" s="80">
        <v>45636</v>
      </c>
      <c r="R9" s="124">
        <v>1210</v>
      </c>
      <c r="S9" s="124">
        <v>0</v>
      </c>
      <c r="T9" s="124">
        <v>0</v>
      </c>
      <c r="U9" s="125">
        <f t="shared" si="1"/>
        <v>1210</v>
      </c>
      <c r="V9" s="117" t="s">
        <v>203</v>
      </c>
      <c r="W9" s="122" t="s">
        <v>319</v>
      </c>
    </row>
    <row r="10" spans="1:23" ht="25" customHeight="1" x14ac:dyDescent="0.3">
      <c r="A10" s="64">
        <v>6</v>
      </c>
      <c r="B10" s="60" t="str">
        <f t="shared" si="2"/>
        <v>OR0851</v>
      </c>
      <c r="C10" s="119" t="str">
        <f t="shared" si="3"/>
        <v>Bhuban</v>
      </c>
      <c r="D10" s="41" t="str">
        <f t="shared" si="4"/>
        <v>FN25-26-01999</v>
      </c>
      <c r="E10" s="65">
        <v>45895</v>
      </c>
      <c r="F10" s="38" t="s">
        <v>321</v>
      </c>
      <c r="G10" s="49" t="s">
        <v>322</v>
      </c>
      <c r="H10" s="49" t="s">
        <v>323</v>
      </c>
      <c r="I10" s="120" t="s">
        <v>284</v>
      </c>
      <c r="J10" s="120" t="s">
        <v>286</v>
      </c>
      <c r="K10" s="120" t="s">
        <v>287</v>
      </c>
      <c r="L10" s="11">
        <v>353126703</v>
      </c>
      <c r="M10" s="65" t="s">
        <v>288</v>
      </c>
      <c r="N10" s="124">
        <v>18000</v>
      </c>
      <c r="O10" s="124">
        <v>1210</v>
      </c>
      <c r="P10" s="121" t="s">
        <v>139</v>
      </c>
      <c r="Q10" s="80">
        <v>45663</v>
      </c>
      <c r="R10" s="124">
        <v>1210</v>
      </c>
      <c r="S10" s="124">
        <v>0</v>
      </c>
      <c r="T10" s="124">
        <v>0</v>
      </c>
      <c r="U10" s="125">
        <f t="shared" si="1"/>
        <v>1210</v>
      </c>
      <c r="V10" s="117" t="s">
        <v>203</v>
      </c>
      <c r="W10" s="122" t="s">
        <v>320</v>
      </c>
    </row>
    <row r="11" spans="1:23" ht="25" customHeight="1" x14ac:dyDescent="0.3">
      <c r="A11" s="64">
        <v>7</v>
      </c>
      <c r="B11" s="60" t="str">
        <f t="shared" si="2"/>
        <v>OR0851</v>
      </c>
      <c r="C11" s="119" t="str">
        <f t="shared" si="3"/>
        <v>Bhuban</v>
      </c>
      <c r="D11" s="41" t="str">
        <f t="shared" si="4"/>
        <v>FN25-26-01999</v>
      </c>
      <c r="E11" s="65">
        <v>45895</v>
      </c>
      <c r="F11" s="38" t="s">
        <v>321</v>
      </c>
      <c r="G11" s="49" t="s">
        <v>322</v>
      </c>
      <c r="H11" s="49" t="s">
        <v>323</v>
      </c>
      <c r="I11" s="120" t="s">
        <v>295</v>
      </c>
      <c r="J11" s="120" t="s">
        <v>297</v>
      </c>
      <c r="K11" s="120" t="s">
        <v>298</v>
      </c>
      <c r="L11" s="11">
        <v>355223184</v>
      </c>
      <c r="M11" s="65" t="s">
        <v>299</v>
      </c>
      <c r="N11" s="124">
        <v>42000</v>
      </c>
      <c r="O11" s="124">
        <v>2240</v>
      </c>
      <c r="P11" s="121" t="s">
        <v>131</v>
      </c>
      <c r="Q11" s="80">
        <v>45337</v>
      </c>
      <c r="R11" s="124">
        <v>40040</v>
      </c>
      <c r="S11" s="124">
        <v>17920</v>
      </c>
      <c r="T11" s="124">
        <v>0</v>
      </c>
      <c r="U11" s="125">
        <f t="shared" si="1"/>
        <v>22120</v>
      </c>
      <c r="V11" s="117" t="s">
        <v>203</v>
      </c>
      <c r="W11" s="122" t="s">
        <v>329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7" sqref="BR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 t="s">
        <v>331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331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64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261</v>
      </c>
      <c r="E5" s="38" t="s">
        <v>262</v>
      </c>
      <c r="F5" s="38" t="s">
        <v>263</v>
      </c>
      <c r="G5" s="84" t="s">
        <v>264</v>
      </c>
      <c r="H5" s="38" t="s">
        <v>265</v>
      </c>
      <c r="I5" s="84">
        <v>133112</v>
      </c>
      <c r="J5" s="38" t="s">
        <v>266</v>
      </c>
      <c r="K5" s="84">
        <v>133112</v>
      </c>
      <c r="L5" s="84" t="s">
        <v>267</v>
      </c>
      <c r="M5" s="38" t="s">
        <v>268</v>
      </c>
      <c r="N5" s="84">
        <v>224705</v>
      </c>
      <c r="O5" s="84" t="s">
        <v>269</v>
      </c>
      <c r="P5" s="84">
        <v>300982</v>
      </c>
      <c r="Q5" s="38" t="s">
        <v>270</v>
      </c>
      <c r="R5" s="38" t="s">
        <v>250</v>
      </c>
      <c r="S5" s="84" t="s">
        <v>271</v>
      </c>
      <c r="T5" s="84" t="s">
        <v>271</v>
      </c>
      <c r="U5" s="84" t="s">
        <v>251</v>
      </c>
      <c r="V5" s="84" t="s">
        <v>252</v>
      </c>
      <c r="W5" s="84">
        <v>541</v>
      </c>
      <c r="X5" s="38" t="s">
        <v>253</v>
      </c>
      <c r="Y5" s="84">
        <v>351493201</v>
      </c>
      <c r="Z5" s="38" t="s">
        <v>272</v>
      </c>
      <c r="AA5" s="108" t="s">
        <v>273</v>
      </c>
      <c r="AB5" s="84">
        <v>73000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3900</v>
      </c>
      <c r="AK5" s="84">
        <v>3900</v>
      </c>
      <c r="AL5" s="108" t="s">
        <v>280</v>
      </c>
      <c r="AM5" s="84">
        <v>64399.62</v>
      </c>
      <c r="AN5" s="112">
        <v>20820.38</v>
      </c>
      <c r="AO5" s="112">
        <v>85220</v>
      </c>
      <c r="AP5" s="112">
        <v>8600.3799999999992</v>
      </c>
      <c r="AQ5" s="112">
        <v>258.62</v>
      </c>
      <c r="AR5" s="112">
        <v>8859</v>
      </c>
      <c r="AS5" s="112">
        <v>8600.3799999999992</v>
      </c>
      <c r="AT5" s="112">
        <v>258.62</v>
      </c>
      <c r="AU5" s="112">
        <v>8859</v>
      </c>
      <c r="AV5" s="84">
        <v>28</v>
      </c>
      <c r="AW5" s="84"/>
      <c r="AX5" s="84"/>
      <c r="AY5" s="108"/>
      <c r="AZ5" s="84"/>
      <c r="BA5" s="84"/>
      <c r="BB5" s="84" t="s">
        <v>257</v>
      </c>
      <c r="BC5" s="84" t="s">
        <v>145</v>
      </c>
      <c r="BD5" s="108"/>
      <c r="BE5" s="84"/>
      <c r="BF5" s="38" t="s">
        <v>271</v>
      </c>
      <c r="BG5" s="84" t="s">
        <v>281</v>
      </c>
      <c r="BH5" s="114" t="s">
        <v>258</v>
      </c>
      <c r="BI5" s="38" t="s">
        <v>110</v>
      </c>
      <c r="BJ5" s="85">
        <v>45895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3900</v>
      </c>
      <c r="BQ5" s="117" t="s">
        <v>202</v>
      </c>
      <c r="BR5" s="118" t="s">
        <v>282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261</v>
      </c>
      <c r="E6" s="38" t="s">
        <v>262</v>
      </c>
      <c r="F6" s="38" t="s">
        <v>263</v>
      </c>
      <c r="G6" s="84" t="s">
        <v>264</v>
      </c>
      <c r="H6" s="38" t="s">
        <v>265</v>
      </c>
      <c r="I6" s="84">
        <v>122892</v>
      </c>
      <c r="J6" s="38" t="s">
        <v>283</v>
      </c>
      <c r="K6" s="84">
        <v>122892</v>
      </c>
      <c r="L6" s="84" t="s">
        <v>267</v>
      </c>
      <c r="M6" s="38" t="s">
        <v>268</v>
      </c>
      <c r="N6" s="84">
        <v>224599</v>
      </c>
      <c r="O6" s="84" t="s">
        <v>284</v>
      </c>
      <c r="P6" s="84">
        <v>600034</v>
      </c>
      <c r="Q6" s="38" t="s">
        <v>285</v>
      </c>
      <c r="R6" s="38" t="s">
        <v>250</v>
      </c>
      <c r="S6" s="84" t="s">
        <v>286</v>
      </c>
      <c r="T6" s="84" t="s">
        <v>286</v>
      </c>
      <c r="U6" s="84" t="s">
        <v>259</v>
      </c>
      <c r="V6" s="84" t="s">
        <v>252</v>
      </c>
      <c r="W6" s="84">
        <v>541</v>
      </c>
      <c r="X6" s="38" t="s">
        <v>253</v>
      </c>
      <c r="Y6" s="84">
        <v>353126703</v>
      </c>
      <c r="Z6" s="38" t="s">
        <v>287</v>
      </c>
      <c r="AA6" s="108" t="s">
        <v>288</v>
      </c>
      <c r="AB6" s="84">
        <v>18000</v>
      </c>
      <c r="AC6" s="108" t="s">
        <v>274</v>
      </c>
      <c r="AD6" s="84">
        <v>18</v>
      </c>
      <c r="AE6" s="84" t="s">
        <v>254</v>
      </c>
      <c r="AF6" s="84" t="s">
        <v>255</v>
      </c>
      <c r="AG6" s="108" t="s">
        <v>289</v>
      </c>
      <c r="AH6" s="84" t="s">
        <v>256</v>
      </c>
      <c r="AI6" s="108" t="s">
        <v>290</v>
      </c>
      <c r="AJ6" s="84">
        <v>1210</v>
      </c>
      <c r="AK6" s="84">
        <v>1210</v>
      </c>
      <c r="AL6" s="108" t="s">
        <v>291</v>
      </c>
      <c r="AM6" s="84">
        <v>12230.25</v>
      </c>
      <c r="AN6" s="112">
        <v>3689.75</v>
      </c>
      <c r="AO6" s="112">
        <v>15920</v>
      </c>
      <c r="AP6" s="112">
        <v>5769.75</v>
      </c>
      <c r="AQ6" s="112">
        <v>265.25</v>
      </c>
      <c r="AR6" s="112">
        <v>6035</v>
      </c>
      <c r="AS6" s="112">
        <v>5769.75</v>
      </c>
      <c r="AT6" s="112">
        <v>265.25</v>
      </c>
      <c r="AU6" s="112">
        <v>6035</v>
      </c>
      <c r="AV6" s="84">
        <v>22</v>
      </c>
      <c r="AW6" s="84"/>
      <c r="AX6" s="84"/>
      <c r="AY6" s="108"/>
      <c r="AZ6" s="84"/>
      <c r="BA6" s="84"/>
      <c r="BB6" s="84" t="s">
        <v>257</v>
      </c>
      <c r="BC6" s="84" t="s">
        <v>145</v>
      </c>
      <c r="BD6" s="108"/>
      <c r="BE6" s="84"/>
      <c r="BF6" s="38" t="s">
        <v>286</v>
      </c>
      <c r="BG6" s="84" t="s">
        <v>292</v>
      </c>
      <c r="BH6" s="114" t="s">
        <v>258</v>
      </c>
      <c r="BI6" s="38" t="s">
        <v>110</v>
      </c>
      <c r="BJ6" s="85">
        <v>45895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6050</v>
      </c>
      <c r="BQ6" s="117" t="s">
        <v>203</v>
      </c>
      <c r="BR6" s="118" t="s">
        <v>293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261</v>
      </c>
      <c r="E7" s="38" t="s">
        <v>262</v>
      </c>
      <c r="F7" s="38" t="s">
        <v>263</v>
      </c>
      <c r="G7" s="84" t="s">
        <v>264</v>
      </c>
      <c r="H7" s="38" t="s">
        <v>265</v>
      </c>
      <c r="I7" s="84">
        <v>124488</v>
      </c>
      <c r="J7" s="38" t="s">
        <v>294</v>
      </c>
      <c r="K7" s="84">
        <v>124488</v>
      </c>
      <c r="L7" s="84" t="s">
        <v>267</v>
      </c>
      <c r="M7" s="38" t="s">
        <v>268</v>
      </c>
      <c r="N7" s="84">
        <v>361952</v>
      </c>
      <c r="O7" s="84" t="s">
        <v>295</v>
      </c>
      <c r="P7" s="84">
        <v>521456</v>
      </c>
      <c r="Q7" s="38" t="s">
        <v>296</v>
      </c>
      <c r="R7" s="38" t="s">
        <v>250</v>
      </c>
      <c r="S7" s="84" t="s">
        <v>297</v>
      </c>
      <c r="T7" s="84" t="s">
        <v>297</v>
      </c>
      <c r="U7" s="84" t="s">
        <v>259</v>
      </c>
      <c r="V7" s="84" t="s">
        <v>252</v>
      </c>
      <c r="W7" s="84">
        <v>0</v>
      </c>
      <c r="X7" s="38" t="s">
        <v>253</v>
      </c>
      <c r="Y7" s="84">
        <v>355223184</v>
      </c>
      <c r="Z7" s="38" t="s">
        <v>298</v>
      </c>
      <c r="AA7" s="108" t="s">
        <v>299</v>
      </c>
      <c r="AB7" s="84">
        <v>42000</v>
      </c>
      <c r="AC7" s="108" t="s">
        <v>300</v>
      </c>
      <c r="AD7" s="84">
        <v>24</v>
      </c>
      <c r="AE7" s="84" t="s">
        <v>254</v>
      </c>
      <c r="AF7" s="84" t="s">
        <v>255</v>
      </c>
      <c r="AG7" s="108" t="s">
        <v>301</v>
      </c>
      <c r="AH7" s="84" t="s">
        <v>256</v>
      </c>
      <c r="AI7" s="108" t="s">
        <v>302</v>
      </c>
      <c r="AJ7" s="84">
        <v>2240</v>
      </c>
      <c r="AK7" s="84">
        <v>2240</v>
      </c>
      <c r="AL7" s="108" t="s">
        <v>303</v>
      </c>
      <c r="AM7" s="84">
        <v>11833.43</v>
      </c>
      <c r="AN7" s="112">
        <v>6086.57</v>
      </c>
      <c r="AO7" s="112">
        <v>17920</v>
      </c>
      <c r="AP7" s="112">
        <v>30166.57</v>
      </c>
      <c r="AQ7" s="112">
        <v>5618.43</v>
      </c>
      <c r="AR7" s="112">
        <v>35785</v>
      </c>
      <c r="AS7" s="112">
        <v>17739.439999999999</v>
      </c>
      <c r="AT7" s="112">
        <v>4660.5600000000004</v>
      </c>
      <c r="AU7" s="112">
        <v>22400</v>
      </c>
      <c r="AV7" s="84">
        <v>18</v>
      </c>
      <c r="AW7" s="84"/>
      <c r="AX7" s="84"/>
      <c r="AY7" s="108"/>
      <c r="AZ7" s="84"/>
      <c r="BA7" s="84"/>
      <c r="BB7" s="84" t="s">
        <v>257</v>
      </c>
      <c r="BC7" s="84" t="s">
        <v>145</v>
      </c>
      <c r="BD7" s="108"/>
      <c r="BE7" s="84"/>
      <c r="BF7" s="38" t="s">
        <v>297</v>
      </c>
      <c r="BG7" s="84" t="s">
        <v>304</v>
      </c>
      <c r="BH7" s="114" t="s">
        <v>258</v>
      </c>
      <c r="BI7" s="38" t="s">
        <v>110</v>
      </c>
      <c r="BJ7" s="85">
        <v>45895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40040</v>
      </c>
      <c r="BQ7" s="117" t="s">
        <v>203</v>
      </c>
      <c r="BR7" s="118" t="s">
        <v>305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2025-09-01T15:45:53Z</dcterms:modified>
</cp:coreProperties>
</file>