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Amba-2 FN25-26-02002/"/>
    </mc:Choice>
  </mc:AlternateContent>
  <xr:revisionPtr revIDLastSave="175" documentId="8_{3FBF647F-5D9F-4FEC-A389-4BF0F7D8376B}" xr6:coauthVersionLast="47" xr6:coauthVersionMax="47" xr10:uidLastSave="{985F6799-F5FA-4E44-95DC-52E6DFBFF01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<sst xmlns="http://schemas.openxmlformats.org/spreadsheetml/2006/main" count="469" uniqueCount="321">
  <si>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</si>
  <si>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</si>
  <si>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</si>
  <si>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</si>
  <si>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</si>
  <si>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</si>
  <si>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</si>
  <si>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</si>
  <si>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</si>
  <si>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</si>
  <si>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</si>
  <si>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</si>
  <si>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</si>
  <si>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</si>
  <si>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</si>
  <si>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</si>
  <si>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</si>
  <si>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</si>
  <si>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</si>
  <si>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</si>
  <si>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</si>
  <si>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</si>
  <si>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</si>
  <si>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</si>
  <si>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</si>
  <si>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</si>
  <si>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</si>
  <si>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</si>
  <si>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</si>
  <si>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</si>
  <si>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</si>
  <si>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</si>
  <si>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</si>
  <si>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</si>
  <si>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</si>
  <si>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</si>
  <si>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</si>
  <si>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</si>
  <si>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</si>
  <si>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</si>
  <si>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</si>
  <si>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</si>
  <si>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</si>
  <si>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</si>
  <si>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</si>
  <si>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</si>
  <si>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</si>
  <si>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</si>
  <si>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</si>
  <si>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</si>
  <si>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</si>
  <si>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</si>
  <si>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</si>
  <si>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</si>
  <si>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</si>
  <si>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</si>
  <si>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</si>
  <si>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</si>
  <si>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</si>
  <si>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</si>
  <si>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</si>
  <si>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</si>
  <si>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</si>
  <si>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</si>
  <si>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</si>
  <si>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</si>
  <si>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</si>
  <si>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</si>
  <si>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</si>
  <si>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</si>
  <si>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</si>
  <si>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</si>
  <si>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</si>
  <si>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</si>
  <si>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</si>
  <si>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</si>
  <si>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</si>
  <si>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</si>
  <si>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</si>
  <si>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</si>
  <si>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</si>
  <si>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</si>
  <si>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</si>
  <si>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</si>
  <si>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</si>
  <si>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</si>
  <si>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</si>
  <si>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</si>
  <si>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</si>
  <si>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</si>
  <si>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</si>
  <si>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</si>
  <si>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</si>
  <si>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</si>
  <si>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</si>
  <si>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</si>
  <si>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</si>
  <si>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</si>
  <si>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</si>
  <si>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</si>
  <si>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</si>
  <si>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</si>
  <si>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</si>
  <si>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</si>
  <si>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</si>
  <si>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</si>
  <si>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</si>
  <si>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</si>
  <si>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</si>
  <si>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</si>
  <si>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</si>
  <si>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</si>
  <si>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</si>
  <si>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</si>
  <si>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</si>
  <si>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</si>
  <si>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</si>
  <si>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</si>
  <si>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</si>
  <si>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</si>
  <si>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</si>
  <si>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</si>
  <si>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</si>
  <si>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</si>
  <si>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</si>
  <si>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</si>
  <si>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</si>
  <si>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</si>
  <si>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</si>
  <si>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</si>
  <si>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</si>
  <si>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</si>
  <si>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</si>
  <si>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</si>
  <si>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</si>
  <si>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</si>
  <si>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</si>
  <si>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</si>
  <si>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</si>
  <si>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</si>
  <si>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</si>
  <si>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</si>
  <si>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</si>
  <si>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</si>
  <si>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</si>
  <si>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</si>
  <si>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</si>
  <si>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</si>
  <si>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</si>
  <si>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</si>
  <si>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</si>
  <si>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</si>
  <si>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</si>
  <si>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</si>
  <si>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</si>
  <si>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</si>
  <si>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</si>
  <si>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</si>
  <si>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</si>
  <si>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</si>
  <si>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</si>
  <si>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</si>
  <si>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</si>
  <si>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</si>
  <si>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</si>
  <si>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</si>
  <si>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</si>
  <si>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</si>
  <si>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</si>
  <si>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</si>
  <si>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</si>
  <si>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</si>
  <si>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</si>
  <si>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</si>
  <si>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</si>
  <si>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</si>
  <si>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</si>
  <si>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</si>
  <si>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</si>
  <si>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</si>
  <si>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</si>
  <si>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</si>
  <si>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</si>
  <si>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</si>
  <si>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</si>
  <si>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</si>
  <si>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</si>
  <si>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</si>
  <si>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</si>
  <si>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</si>
  <si>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</si>
  <si>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</si>
  <si>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</si>
  <si>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</si>
  <si>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</si>
  <si>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</si>
  <si>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</si>
  <si>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</si>
  <si>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</si>
  <si>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</si>
  <si>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</si>
  <si>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</si>
  <si>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</si>
  <si>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</si>
  <si>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</si>
  <si>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</si>
  <si>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</si>
  <si>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</si>
  <si>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</si>
  <si>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</si>
  <si>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</si>
  <si>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</si>
  <si>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</si>
  <si>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</si>
  <si>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</si>
  <si>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</si>
  <si>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</si>
  <si>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</si>
  <si>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</si>
  <si>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</si>
  <si>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</si>
  <si>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</si>
  <si>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</si>
  <si>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</si>
  <si>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</si>
  <si>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</si>
  <si>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</si>
  <si>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</si>
  <si>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</si>
  <si>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</si>
  <si>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</si>
  <si>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</si>
  <si>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</si>
  <si>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</si>
  <si>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</si>
  <si>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</si>
  <si>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</si>
  <si>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</si>
  <si>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</si>
  <si>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</si>
  <si>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</si>
  <si>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</si>
  <si>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</si>
  <si>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</si>
  <si>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</si>
  <si>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</si>
  <si>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</si>
  <si>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</si>
  <si>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</si>
  <si>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</si>
  <si>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</si>
  <si>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</si>
  <si>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Amba</t>
  </si>
  <si>
    <t>BH3940</t>
  </si>
  <si>
    <t>Amba 2</t>
  </si>
  <si>
    <t>Ajaniya</t>
  </si>
  <si>
    <t>SF0094761</t>
  </si>
  <si>
    <t>Gagan kumar</t>
  </si>
  <si>
    <t>676813</t>
  </si>
  <si>
    <t>1166318</t>
  </si>
  <si>
    <t>Chetana Loans-Montly-Migrated</t>
  </si>
  <si>
    <t>SID951375537956</t>
  </si>
  <si>
    <t>BC</t>
  </si>
  <si>
    <t>HINDU</t>
  </si>
  <si>
    <t>Agriculture &amp; Farming</t>
  </si>
  <si>
    <t>PUSHPA DEVI</t>
  </si>
  <si>
    <t>Kojhi</t>
  </si>
  <si>
    <t>SF0081142</t>
  </si>
  <si>
    <t>Shrawan  Kumar</t>
  </si>
  <si>
    <t>554448</t>
  </si>
  <si>
    <t>554448 Kojhi Gold1</t>
  </si>
  <si>
    <t>Chetana</t>
  </si>
  <si>
    <t>SSF2640396</t>
  </si>
  <si>
    <t>ST</t>
  </si>
  <si>
    <t>ACHAR</t>
  </si>
  <si>
    <t>BIMALA DEVI</t>
  </si>
  <si>
    <t>25-Aug-2021</t>
  </si>
  <si>
    <t>04</t>
  </si>
  <si>
    <t>2</t>
  </si>
  <si>
    <t>5 Yrs</t>
  </si>
  <si>
    <t>25 Aug 2021</t>
  </si>
  <si>
    <t>&gt; 4 to 6 Years</t>
  </si>
  <si>
    <t>04-Oct-2023</t>
  </si>
  <si>
    <t>Open</t>
  </si>
  <si>
    <t>26-Jul-2022</t>
  </si>
  <si>
    <t>09</t>
  </si>
  <si>
    <t>1</t>
  </si>
  <si>
    <t>2 Yrs</t>
  </si>
  <si>
    <t>26 Jul 2022</t>
  </si>
  <si>
    <t>&gt; 2 to 4 Years</t>
  </si>
  <si>
    <t>09-Sep-2022</t>
  </si>
  <si>
    <t>18-Jun-2024</t>
  </si>
  <si>
    <t>7542952286</t>
  </si>
  <si>
    <t>8080921035</t>
  </si>
  <si>
    <t>Boby Kumar/ SF0098065</t>
  </si>
  <si>
    <t>The staff Rajkant Kumar, EMP ID :- SF0058560 collected the amount Rs. 3250*8 = 26000/- on dated :- 4-11-2021, 04-12-2022, 04-04-2023, 04-05-2023, 04-06-2023, 04-07-23, 04-08-23, 04-09-23 which was not posted in FIMO account.
Staff Arun kumar collected the first EMI amount Rs. 2953/ - on dated :- 04-10-2021 &amp; this amount is also showing in Borrower search fins but only amount Rs. 1975/- showing in FIMO on dated :- 04-10-2021,</t>
  </si>
  <si>
    <t>The staff Rajkant Kumar, EMP ID :- SF0058560 collected the amount Rs. 8775/- on dated :- 18-06-24 but only amount Rs. 2350/- entry in FIMO on dated :- 18-06-24 &amp; rest amount Rs. 6425 /- kept in his pocket.</t>
  </si>
  <si>
    <t>Rajkant Kumar</t>
  </si>
  <si>
    <t>SF0058560</t>
  </si>
  <si>
    <t>LO</t>
  </si>
  <si>
    <t>The employee Rajkant Kumar, EMP ID :- SF0058560 collected the EMI amount Rs. 3250/- which was not posted in FIMO account.</t>
  </si>
  <si>
    <t>The employee Rajkant Kumar, EMP ID :- SF0058560 collected the EMI amount Rs. 8775/- on dated :- 18-06-24 but only entry amount Rs. 2350/- on dated :- 18-06-24 &amp; rest amount Rs. 6425/- kept in his pocket.</t>
  </si>
  <si>
    <t>Dual Staff</t>
  </si>
  <si>
    <t>G1</t>
  </si>
  <si>
    <t>Madhusudan Kumar</t>
  </si>
  <si>
    <t>SF0080354</t>
  </si>
  <si>
    <t>Available &amp; Updated</t>
  </si>
  <si>
    <t>G2</t>
  </si>
  <si>
    <t>Ankur Tiwari</t>
  </si>
  <si>
    <t>SF0059719</t>
  </si>
  <si>
    <t>BM</t>
  </si>
  <si>
    <t>FIR Not Filled</t>
  </si>
  <si>
    <t>CSS</t>
  </si>
  <si>
    <t>Ravish  Kumar/SF0077095</t>
  </si>
  <si>
    <t>Akash kumar/SF0031337</t>
  </si>
  <si>
    <t>Ravi Kumar Ranjan/SF0072744</t>
  </si>
  <si>
    <t>Saket Nath Thakur/SF0062081</t>
  </si>
  <si>
    <t>Completed-Report Submitted</t>
  </si>
  <si>
    <t>The employee Rajkant Kumar, EMP ID :- SF0058560 collected the amount Rs. 34775/- from two borrowers but only recovered amount Rs. 2350/- &amp; rest amount Rs. 32425/- kept in his pocket.
And the employee died in a road accident on 29 June 24.</t>
  </si>
  <si>
    <t>FN25-26-02002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</si>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</sst>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BH3940</v>
      </c>
      <c r="D5" s="63" t="str">
        <f>IF('Physical Cash at Safe'!D28="Yes", 'Physical Cash at Safe'!A4, 'Borrower Wise Details'!C5)</f>
        <v>Amba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45871</v>
      </c>
      <c r="H5" s="107" t="s">
        <v>312</v>
      </c>
      <c r="I5" s="61">
        <v>45899</v>
      </c>
      <c r="J5" s="74" t="str">
        <f>IF('Physical Cash at Safe'!D28="Yes",'Physical Cash at Safe'!E28,IF('Borrower Wise Details'!D5&lt;&gt;"",'Borrower Wise Details'!D5,""))</f>
        <v>FN25-26-02002</v>
      </c>
      <c r="K5" s="81">
        <v>2</v>
      </c>
      <c r="L5" s="82">
        <v>34475</v>
      </c>
      <c r="M5" s="82">
        <v>0</v>
      </c>
      <c r="N5" s="82" t="s">
        <v>313</v>
      </c>
      <c r="O5" s="82" t="s">
        <v>314</v>
      </c>
      <c r="P5" s="82" t="s">
        <v>315</v>
      </c>
      <c r="Q5" s="82" t="s">
        <v>316</v>
      </c>
      <c r="R5" s="75" t="str">
        <f>IF('Physical Cash at Safe'!$D$28="Yes", 'Physical Cash at Safe'!$A$28, IF('Borrower Wise Details'!F5&lt;&gt;"", 'Borrower Wise Details'!F5, ""))</f>
        <v>Rajkant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SF0058560</v>
      </c>
      <c r="U5" s="77" t="s">
        <v>320</v>
      </c>
      <c r="V5" s="61">
        <v>45472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317</v>
      </c>
      <c r="Z5" s="61">
        <v>45472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34775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2350</v>
      </c>
      <c r="AE5" s="126">
        <f>IF(AND(AC5="", AD5=""), "", IF(AD5="", AC5, AC5 - IF(ISNUMBER(AD5), AD5, 0)))</f>
        <v>32425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45901</v>
      </c>
      <c r="AH5" s="70" t="s">
        <v>318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BH3940</v>
      </c>
      <c r="C5" s="50" t="str">
        <f>IF('Fraud Investigation Report'!D5="", "", 'Fraud Investigation Report'!D5)</f>
        <v>Amba 2</v>
      </c>
      <c r="D5" s="68" t="str">
        <f>IF(OR('Fraud Investigation Report'!R5="", 'Fraud Investigation Report'!R5=0), "", 'Fraud Investigation Report'!R5)</f>
        <v>Rajkant Kumar</v>
      </c>
      <c r="E5" s="68" t="str">
        <f>IF(OR('Fraud Investigation Report'!T5="", 'Fraud Investigation Report'!T5=0), "", 'Fraud Investigation Report'!T5)</f>
        <v>SF0058560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FN25-26-02002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8775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34775</v>
      </c>
      <c r="O5" s="69">
        <f>IF('Fraud Investigation Report'!AD5="", "", 'Fraud Investigation Report'!AD5)</f>
        <v>2350</v>
      </c>
      <c r="P5" s="126">
        <f>IF(AND(N5="", O5=""), "", IF(O5="", N5, N5 - IF(ISNUMBER(O5), O5, 0)))</f>
        <v>32425</v>
      </c>
      <c r="Q5" s="49"/>
      <c r="R5" s="84" t="s">
        <v>311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5.81640625" customWidth="1"/>
    <col min="2" max="2" width="19.26953125" customWidth="1"/>
    <col min="3" max="3" width="25.26953125" customWidth="1"/>
    <col min="4" max="4" width="20.26953125" customWidth="1"/>
    <col min="5" max="5" width="20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45897</v>
      </c>
      <c r="C6" s="18">
        <v>45896</v>
      </c>
      <c r="D6" s="18">
        <v>45897</v>
      </c>
      <c r="E6" s="19">
        <v>0.27083333333333331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4069</v>
      </c>
      <c r="D19" s="30" t="s">
        <v>76</v>
      </c>
      <c r="E19" s="31">
        <f>SUM(E10:E18)</f>
        <v>4069</v>
      </c>
    </row>
    <row r="20" spans="1:5" ht="30" customHeight="1" x14ac:dyDescent="0.35">
      <c r="A20" s="146" t="s">
        <v>97</v>
      </c>
      <c r="B20" s="147"/>
      <c r="C20" s="32">
        <v>4069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220</v>
      </c>
      <c r="B32" s="38" t="s">
        <v>302</v>
      </c>
      <c r="C32" s="37" t="s">
        <v>82</v>
      </c>
      <c r="D32" s="156" t="s">
        <v>306</v>
      </c>
      <c r="E32" s="157"/>
    </row>
    <row r="33" spans="1:5" ht="18" customHeight="1" x14ac:dyDescent="0.35">
      <c r="A33" s="37" t="s">
        <v>83</v>
      </c>
      <c r="B33" s="106" t="s">
        <v>303</v>
      </c>
      <c r="C33" s="39" t="s">
        <v>84</v>
      </c>
      <c r="D33" s="150" t="s">
        <v>307</v>
      </c>
      <c r="E33" s="151"/>
    </row>
    <row r="34" spans="1:5" ht="26" x14ac:dyDescent="0.35">
      <c r="A34" s="39" t="s">
        <v>221</v>
      </c>
      <c r="B34" s="38" t="s">
        <v>304</v>
      </c>
      <c r="C34" s="39" t="s">
        <v>222</v>
      </c>
      <c r="D34" s="152" t="s">
        <v>308</v>
      </c>
      <c r="E34" s="153"/>
    </row>
    <row r="35" spans="1:5" ht="26" x14ac:dyDescent="0.35">
      <c r="A35" s="39" t="s">
        <v>223</v>
      </c>
      <c r="B35" s="38" t="s">
        <v>305</v>
      </c>
      <c r="C35" s="39" t="s">
        <v>225</v>
      </c>
      <c r="D35" s="152" t="s">
        <v>309</v>
      </c>
      <c r="E35" s="153"/>
    </row>
    <row r="36" spans="1:5" ht="25.5" customHeight="1" x14ac:dyDescent="0.35">
      <c r="A36" s="39" t="s">
        <v>224</v>
      </c>
      <c r="B36" s="38" t="s">
        <v>299</v>
      </c>
      <c r="C36" s="39" t="s">
        <v>226</v>
      </c>
      <c r="D36" s="154" t="s">
        <v>310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6" zoomScaleNormal="76" workbookViewId="0"/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BH3940</v>
      </c>
      <c r="C5" s="119" t="str">
        <f>IF('Loan Outstanding Report'!$H$5="", "", 'Loan Outstanding Report'!$H$5)</f>
        <v>Amba 2</v>
      </c>
      <c r="D5" s="41" t="s">
        <v>319</v>
      </c>
      <c r="E5" s="65">
        <v>45897</v>
      </c>
      <c r="F5" s="38" t="s">
        <v>297</v>
      </c>
      <c r="G5" s="49" t="s">
        <v>298</v>
      </c>
      <c r="H5" s="49" t="s">
        <v>299</v>
      </c>
      <c r="I5" s="120" t="s">
        <v>258</v>
      </c>
      <c r="J5" s="120" t="s">
        <v>261</v>
      </c>
      <c r="K5" s="120" t="s">
        <v>265</v>
      </c>
      <c r="L5" s="11">
        <v>33213940</v>
      </c>
      <c r="M5" s="65" t="s">
        <v>276</v>
      </c>
      <c r="N5" s="124">
        <v>62432</v>
      </c>
      <c r="O5" s="124">
        <v>3250</v>
      </c>
      <c r="P5" s="121" t="s">
        <v>139</v>
      </c>
      <c r="Q5" s="80">
        <v>44504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202</v>
      </c>
      <c r="W5" s="122" t="s">
        <v>300</v>
      </c>
    </row>
    <row r="6" spans="1:23" ht="25" customHeight="1" x14ac:dyDescent="0.3">
      <c r="A6" s="64">
        <v>2</v>
      </c>
      <c r="B6" s="60" t="str">
        <f>IF(J6&lt;&gt;"", $B$5, "")</f>
        <v>BH3940</v>
      </c>
      <c r="C6" s="119" t="str">
        <f>IF(J6&lt;&gt;"", $C$5, "")</f>
        <v>Amba 2</v>
      </c>
      <c r="D6" s="41" t="str">
        <f>IF(J6&lt;&gt;"", $D$5, "")</f>
        <v>FN25-26-02002</v>
      </c>
      <c r="E6" s="65">
        <v>45897</v>
      </c>
      <c r="F6" s="38" t="s">
        <v>297</v>
      </c>
      <c r="G6" s="49" t="s">
        <v>298</v>
      </c>
      <c r="H6" s="49" t="s">
        <v>299</v>
      </c>
      <c r="I6" s="120" t="s">
        <v>258</v>
      </c>
      <c r="J6" s="120" t="s">
        <v>261</v>
      </c>
      <c r="K6" s="120" t="s">
        <v>265</v>
      </c>
      <c r="L6" s="11">
        <v>33213940</v>
      </c>
      <c r="M6" s="65" t="s">
        <v>276</v>
      </c>
      <c r="N6" s="124">
        <v>62432</v>
      </c>
      <c r="O6" s="124">
        <v>3250</v>
      </c>
      <c r="P6" s="121" t="s">
        <v>139</v>
      </c>
      <c r="Q6" s="80">
        <v>44899</v>
      </c>
      <c r="R6" s="124">
        <v>3250</v>
      </c>
      <c r="S6" s="124">
        <v>0</v>
      </c>
      <c r="T6" s="124">
        <v>0</v>
      </c>
      <c r="U6" s="125">
        <f t="shared" ref="U6:U69" si="1">IF(AND(ISBLANK(R6),ISBLANK(S6),ISBLANK(T6)),"",R6-(S6+T6))</f>
        <v>3250</v>
      </c>
      <c r="V6" s="117" t="s">
        <v>202</v>
      </c>
      <c r="W6" s="122" t="s">
        <v>300</v>
      </c>
    </row>
    <row r="7" spans="1:23" ht="25" customHeight="1" x14ac:dyDescent="0.3">
      <c r="A7" s="64">
        <v>3</v>
      </c>
      <c r="B7" s="60" t="str">
        <f t="shared" ref="B7:B70" si="2">IF(J7&lt;&gt;"", $B$5, "")</f>
        <v>BH3940</v>
      </c>
      <c r="C7" s="119" t="str">
        <f t="shared" ref="C7:C70" si="3">IF(J7&lt;&gt;"", $C$5, "")</f>
        <v>Amba 2</v>
      </c>
      <c r="D7" s="41" t="str">
        <f t="shared" ref="D7:D70" si="4">IF(J7&lt;&gt;"", $D$5, "")</f>
        <v>FN25-26-02002</v>
      </c>
      <c r="E7" s="65">
        <v>45897</v>
      </c>
      <c r="F7" s="38" t="s">
        <v>297</v>
      </c>
      <c r="G7" s="49" t="s">
        <v>298</v>
      </c>
      <c r="H7" s="49" t="s">
        <v>299</v>
      </c>
      <c r="I7" s="120" t="s">
        <v>258</v>
      </c>
      <c r="J7" s="120" t="s">
        <v>261</v>
      </c>
      <c r="K7" s="120" t="s">
        <v>265</v>
      </c>
      <c r="L7" s="11">
        <v>33213940</v>
      </c>
      <c r="M7" s="65" t="s">
        <v>276</v>
      </c>
      <c r="N7" s="124">
        <v>62432</v>
      </c>
      <c r="O7" s="124">
        <v>3250</v>
      </c>
      <c r="P7" s="121" t="s">
        <v>139</v>
      </c>
      <c r="Q7" s="80">
        <v>45020</v>
      </c>
      <c r="R7" s="124">
        <v>3250</v>
      </c>
      <c r="S7" s="124">
        <v>0</v>
      </c>
      <c r="T7" s="124">
        <v>0</v>
      </c>
      <c r="U7" s="125">
        <f t="shared" si="1"/>
        <v>3250</v>
      </c>
      <c r="V7" s="117" t="s">
        <v>202</v>
      </c>
      <c r="W7" s="122" t="s">
        <v>300</v>
      </c>
    </row>
    <row r="8" spans="1:23" ht="25" customHeight="1" x14ac:dyDescent="0.3">
      <c r="A8" s="64">
        <v>4</v>
      </c>
      <c r="B8" s="60" t="str">
        <f t="shared" si="2"/>
        <v>BH3940</v>
      </c>
      <c r="C8" s="119" t="str">
        <f t="shared" si="3"/>
        <v>Amba 2</v>
      </c>
      <c r="D8" s="41" t="str">
        <f t="shared" si="4"/>
        <v>FN25-26-02002</v>
      </c>
      <c r="E8" s="65">
        <v>45897</v>
      </c>
      <c r="F8" s="38" t="s">
        <v>297</v>
      </c>
      <c r="G8" s="49" t="s">
        <v>298</v>
      </c>
      <c r="H8" s="49" t="s">
        <v>299</v>
      </c>
      <c r="I8" s="120" t="s">
        <v>258</v>
      </c>
      <c r="J8" s="120" t="s">
        <v>261</v>
      </c>
      <c r="K8" s="120" t="s">
        <v>265</v>
      </c>
      <c r="L8" s="11">
        <v>33213940</v>
      </c>
      <c r="M8" s="65" t="s">
        <v>276</v>
      </c>
      <c r="N8" s="124">
        <v>62432</v>
      </c>
      <c r="O8" s="124">
        <v>3250</v>
      </c>
      <c r="P8" s="121" t="s">
        <v>139</v>
      </c>
      <c r="Q8" s="80">
        <v>45050</v>
      </c>
      <c r="R8" s="124">
        <v>3250</v>
      </c>
      <c r="S8" s="124">
        <v>0</v>
      </c>
      <c r="T8" s="124">
        <v>0</v>
      </c>
      <c r="U8" s="125">
        <f t="shared" si="1"/>
        <v>3250</v>
      </c>
      <c r="V8" s="117" t="s">
        <v>202</v>
      </c>
      <c r="W8" s="122" t="s">
        <v>300</v>
      </c>
    </row>
    <row r="9" spans="1:23" ht="25" customHeight="1" x14ac:dyDescent="0.3">
      <c r="A9" s="64">
        <v>5</v>
      </c>
      <c r="B9" s="60" t="str">
        <f t="shared" si="2"/>
        <v>BH3940</v>
      </c>
      <c r="C9" s="119" t="str">
        <f t="shared" si="3"/>
        <v>Amba 2</v>
      </c>
      <c r="D9" s="41" t="str">
        <f t="shared" si="4"/>
        <v>FN25-26-02002</v>
      </c>
      <c r="E9" s="65">
        <v>45897</v>
      </c>
      <c r="F9" s="38" t="s">
        <v>297</v>
      </c>
      <c r="G9" s="49" t="s">
        <v>298</v>
      </c>
      <c r="H9" s="49" t="s">
        <v>299</v>
      </c>
      <c r="I9" s="120" t="s">
        <v>258</v>
      </c>
      <c r="J9" s="120" t="s">
        <v>261</v>
      </c>
      <c r="K9" s="120" t="s">
        <v>265</v>
      </c>
      <c r="L9" s="11">
        <v>33213940</v>
      </c>
      <c r="M9" s="65" t="s">
        <v>276</v>
      </c>
      <c r="N9" s="124">
        <v>62432</v>
      </c>
      <c r="O9" s="124">
        <v>3250</v>
      </c>
      <c r="P9" s="121" t="s">
        <v>139</v>
      </c>
      <c r="Q9" s="80">
        <v>45081</v>
      </c>
      <c r="R9" s="124">
        <v>3250</v>
      </c>
      <c r="S9" s="124">
        <v>0</v>
      </c>
      <c r="T9" s="124">
        <v>0</v>
      </c>
      <c r="U9" s="125">
        <f t="shared" si="1"/>
        <v>3250</v>
      </c>
      <c r="V9" s="117" t="s">
        <v>202</v>
      </c>
      <c r="W9" s="122" t="s">
        <v>300</v>
      </c>
    </row>
    <row r="10" spans="1:23" ht="25" customHeight="1" x14ac:dyDescent="0.3">
      <c r="A10" s="64">
        <v>6</v>
      </c>
      <c r="B10" s="60" t="str">
        <f t="shared" si="2"/>
        <v>BH3940</v>
      </c>
      <c r="C10" s="119" t="str">
        <f t="shared" si="3"/>
        <v>Amba 2</v>
      </c>
      <c r="D10" s="41" t="str">
        <f t="shared" si="4"/>
        <v>FN25-26-02002</v>
      </c>
      <c r="E10" s="65">
        <v>45897</v>
      </c>
      <c r="F10" s="38" t="s">
        <v>297</v>
      </c>
      <c r="G10" s="49" t="s">
        <v>298</v>
      </c>
      <c r="H10" s="49" t="s">
        <v>299</v>
      </c>
      <c r="I10" s="120" t="s">
        <v>258</v>
      </c>
      <c r="J10" s="120" t="s">
        <v>261</v>
      </c>
      <c r="K10" s="120" t="s">
        <v>265</v>
      </c>
      <c r="L10" s="11">
        <v>33213940</v>
      </c>
      <c r="M10" s="65" t="s">
        <v>276</v>
      </c>
      <c r="N10" s="124">
        <v>62432</v>
      </c>
      <c r="O10" s="124">
        <v>3250</v>
      </c>
      <c r="P10" s="121" t="s">
        <v>139</v>
      </c>
      <c r="Q10" s="80">
        <v>45111</v>
      </c>
      <c r="R10" s="124">
        <v>3250</v>
      </c>
      <c r="S10" s="124">
        <v>0</v>
      </c>
      <c r="T10" s="124">
        <v>0</v>
      </c>
      <c r="U10" s="125">
        <f t="shared" si="1"/>
        <v>3250</v>
      </c>
      <c r="V10" s="117" t="s">
        <v>202</v>
      </c>
      <c r="W10" s="122" t="s">
        <v>300</v>
      </c>
    </row>
    <row r="11" spans="1:23" ht="25" customHeight="1" x14ac:dyDescent="0.3">
      <c r="A11" s="64">
        <v>7</v>
      </c>
      <c r="B11" s="60" t="str">
        <f t="shared" si="2"/>
        <v>BH3940</v>
      </c>
      <c r="C11" s="119" t="str">
        <f t="shared" si="3"/>
        <v>Amba 2</v>
      </c>
      <c r="D11" s="41" t="str">
        <f t="shared" si="4"/>
        <v>FN25-26-02002</v>
      </c>
      <c r="E11" s="65">
        <v>45897</v>
      </c>
      <c r="F11" s="38" t="s">
        <v>297</v>
      </c>
      <c r="G11" s="49" t="s">
        <v>298</v>
      </c>
      <c r="H11" s="49" t="s">
        <v>299</v>
      </c>
      <c r="I11" s="120" t="s">
        <v>258</v>
      </c>
      <c r="J11" s="120" t="s">
        <v>261</v>
      </c>
      <c r="K11" s="120" t="s">
        <v>265</v>
      </c>
      <c r="L11" s="11">
        <v>33213940</v>
      </c>
      <c r="M11" s="65" t="s">
        <v>276</v>
      </c>
      <c r="N11" s="124">
        <v>62432</v>
      </c>
      <c r="O11" s="124">
        <v>3250</v>
      </c>
      <c r="P11" s="121" t="s">
        <v>139</v>
      </c>
      <c r="Q11" s="80">
        <v>45142</v>
      </c>
      <c r="R11" s="124">
        <v>3250</v>
      </c>
      <c r="S11" s="124">
        <v>0</v>
      </c>
      <c r="T11" s="124">
        <v>0</v>
      </c>
      <c r="U11" s="125">
        <f t="shared" si="1"/>
        <v>3250</v>
      </c>
      <c r="V11" s="117" t="s">
        <v>202</v>
      </c>
      <c r="W11" s="122" t="s">
        <v>300</v>
      </c>
    </row>
    <row r="12" spans="1:23" ht="25" customHeight="1" x14ac:dyDescent="0.3">
      <c r="A12" s="64">
        <v>8</v>
      </c>
      <c r="B12" s="60" t="str">
        <f t="shared" si="2"/>
        <v>BH3940</v>
      </c>
      <c r="C12" s="119" t="str">
        <f t="shared" si="3"/>
        <v>Amba 2</v>
      </c>
      <c r="D12" s="41" t="str">
        <f t="shared" si="4"/>
        <v>FN25-26-02002</v>
      </c>
      <c r="E12" s="65">
        <v>45897</v>
      </c>
      <c r="F12" s="38" t="s">
        <v>297</v>
      </c>
      <c r="G12" s="49" t="s">
        <v>298</v>
      </c>
      <c r="H12" s="49" t="s">
        <v>299</v>
      </c>
      <c r="I12" s="120" t="s">
        <v>258</v>
      </c>
      <c r="J12" s="120" t="s">
        <v>261</v>
      </c>
      <c r="K12" s="120" t="s">
        <v>265</v>
      </c>
      <c r="L12" s="11">
        <v>33213940</v>
      </c>
      <c r="M12" s="65" t="s">
        <v>276</v>
      </c>
      <c r="N12" s="124">
        <v>62432</v>
      </c>
      <c r="O12" s="124">
        <v>3250</v>
      </c>
      <c r="P12" s="121" t="s">
        <v>139</v>
      </c>
      <c r="Q12" s="80">
        <v>45539</v>
      </c>
      <c r="R12" s="124">
        <v>3250</v>
      </c>
      <c r="S12" s="124">
        <v>0</v>
      </c>
      <c r="T12" s="124">
        <v>0</v>
      </c>
      <c r="U12" s="125">
        <f t="shared" si="1"/>
        <v>3250</v>
      </c>
      <c r="V12" s="117" t="s">
        <v>202</v>
      </c>
      <c r="W12" s="122" t="s">
        <v>300</v>
      </c>
    </row>
    <row r="13" spans="1:23" ht="25" customHeight="1" x14ac:dyDescent="0.3">
      <c r="A13" s="64">
        <v>9</v>
      </c>
      <c r="B13" s="60" t="str">
        <f t="shared" si="2"/>
        <v>BH3940</v>
      </c>
      <c r="C13" s="119" t="str">
        <f t="shared" si="3"/>
        <v>Amba 2</v>
      </c>
      <c r="D13" s="41" t="str">
        <f t="shared" si="4"/>
        <v>FN25-26-02002</v>
      </c>
      <c r="E13" s="65">
        <v>45897</v>
      </c>
      <c r="F13" s="38" t="s">
        <v>297</v>
      </c>
      <c r="G13" s="49" t="s">
        <v>298</v>
      </c>
      <c r="H13" s="49" t="s">
        <v>299</v>
      </c>
      <c r="I13" s="120" t="s">
        <v>269</v>
      </c>
      <c r="J13" s="120" t="s">
        <v>272</v>
      </c>
      <c r="K13" s="120" t="s">
        <v>275</v>
      </c>
      <c r="L13" s="11">
        <v>348572513</v>
      </c>
      <c r="M13" s="65" t="s">
        <v>284</v>
      </c>
      <c r="N13" s="124">
        <v>44040</v>
      </c>
      <c r="O13" s="124">
        <v>2350</v>
      </c>
      <c r="P13" s="121" t="s">
        <v>141</v>
      </c>
      <c r="Q13" s="80">
        <v>45461</v>
      </c>
      <c r="R13" s="124">
        <v>8775</v>
      </c>
      <c r="S13" s="124">
        <v>2350</v>
      </c>
      <c r="T13" s="124">
        <v>0</v>
      </c>
      <c r="U13" s="125">
        <f t="shared" si="1"/>
        <v>6425</v>
      </c>
      <c r="V13" s="117" t="s">
        <v>202</v>
      </c>
      <c r="W13" s="122" t="s">
        <v>301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29">
        <v>45897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29">
        <v>45897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0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18160</v>
      </c>
      <c r="J5" s="38" t="s">
        <v>255</v>
      </c>
      <c r="K5" s="84">
        <v>18160</v>
      </c>
      <c r="L5" s="84" t="s">
        <v>256</v>
      </c>
      <c r="M5" s="38" t="s">
        <v>257</v>
      </c>
      <c r="N5" s="84">
        <v>25861</v>
      </c>
      <c r="O5" s="84" t="s">
        <v>258</v>
      </c>
      <c r="P5" s="84">
        <v>41477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33213940</v>
      </c>
      <c r="Z5" s="38" t="s">
        <v>265</v>
      </c>
      <c r="AA5" s="108" t="s">
        <v>276</v>
      </c>
      <c r="AB5" s="84">
        <v>62432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276</v>
      </c>
      <c r="AJ5" s="84">
        <v>2953</v>
      </c>
      <c r="AK5" s="84">
        <v>3250</v>
      </c>
      <c r="AL5" s="108" t="s">
        <v>282</v>
      </c>
      <c r="AM5" s="84">
        <v>32056.02</v>
      </c>
      <c r="AN5" s="112">
        <v>12322.63</v>
      </c>
      <c r="AO5" s="112">
        <v>44378.65</v>
      </c>
      <c r="AP5" s="112">
        <v>30375.98</v>
      </c>
      <c r="AQ5" s="112">
        <v>2948.37</v>
      </c>
      <c r="AR5" s="112">
        <v>33324.35</v>
      </c>
      <c r="AS5" s="112">
        <v>30375.98</v>
      </c>
      <c r="AT5" s="112">
        <v>2948.37</v>
      </c>
      <c r="AU5" s="112">
        <v>33324.35</v>
      </c>
      <c r="AV5" s="84">
        <v>47</v>
      </c>
      <c r="AW5" s="84"/>
      <c r="AX5" s="84"/>
      <c r="AY5" s="108"/>
      <c r="AZ5" s="84"/>
      <c r="BA5" s="84"/>
      <c r="BB5" s="84" t="s">
        <v>283</v>
      </c>
      <c r="BC5" s="84" t="s">
        <v>145</v>
      </c>
      <c r="BD5" s="108"/>
      <c r="BE5" s="84">
        <v>0</v>
      </c>
      <c r="BF5" s="38" t="s">
        <v>261</v>
      </c>
      <c r="BG5" s="84" t="s">
        <v>292</v>
      </c>
      <c r="BH5" s="114" t="s">
        <v>294</v>
      </c>
      <c r="BI5" s="38" t="s">
        <v>110</v>
      </c>
      <c r="BJ5" s="85">
        <v>45897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8775</v>
      </c>
      <c r="BQ5" s="117" t="s">
        <v>203</v>
      </c>
      <c r="BR5" s="131" t="s">
        <v>295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18202</v>
      </c>
      <c r="J6" s="38" t="s">
        <v>266</v>
      </c>
      <c r="K6" s="84">
        <v>18202</v>
      </c>
      <c r="L6" s="84" t="s">
        <v>267</v>
      </c>
      <c r="M6" s="38" t="s">
        <v>268</v>
      </c>
      <c r="N6" s="84">
        <v>25871</v>
      </c>
      <c r="O6" s="84" t="s">
        <v>269</v>
      </c>
      <c r="P6" s="84">
        <v>482389</v>
      </c>
      <c r="Q6" s="38" t="s">
        <v>270</v>
      </c>
      <c r="R6" s="38" t="s">
        <v>271</v>
      </c>
      <c r="S6" s="84" t="s">
        <v>272</v>
      </c>
      <c r="T6" s="84" t="s">
        <v>272</v>
      </c>
      <c r="U6" s="84" t="s">
        <v>273</v>
      </c>
      <c r="V6" s="84" t="s">
        <v>263</v>
      </c>
      <c r="W6" s="84">
        <v>541</v>
      </c>
      <c r="X6" s="38" t="s">
        <v>274</v>
      </c>
      <c r="Y6" s="84">
        <v>348572513</v>
      </c>
      <c r="Z6" s="38" t="s">
        <v>275</v>
      </c>
      <c r="AA6" s="108" t="s">
        <v>284</v>
      </c>
      <c r="AB6" s="84">
        <v>44040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2350</v>
      </c>
      <c r="AK6" s="84">
        <v>2350</v>
      </c>
      <c r="AL6" s="108" t="s">
        <v>291</v>
      </c>
      <c r="AM6" s="84">
        <v>39476.949999999997</v>
      </c>
      <c r="AN6" s="112">
        <v>12223.05</v>
      </c>
      <c r="AO6" s="112">
        <v>51700</v>
      </c>
      <c r="AP6" s="112">
        <v>4563.05</v>
      </c>
      <c r="AQ6" s="112">
        <v>136.94999999999999</v>
      </c>
      <c r="AR6" s="112">
        <v>4700</v>
      </c>
      <c r="AS6" s="112">
        <v>4563.05</v>
      </c>
      <c r="AT6" s="112">
        <v>136.94999999999999</v>
      </c>
      <c r="AU6" s="112">
        <v>4700</v>
      </c>
      <c r="AV6" s="84">
        <v>36</v>
      </c>
      <c r="AW6" s="84"/>
      <c r="AX6" s="84"/>
      <c r="AY6" s="108"/>
      <c r="AZ6" s="84"/>
      <c r="BA6" s="84"/>
      <c r="BB6" s="84" t="s">
        <v>283</v>
      </c>
      <c r="BC6" s="84" t="s">
        <v>145</v>
      </c>
      <c r="BD6" s="108"/>
      <c r="BE6" s="84">
        <v>0</v>
      </c>
      <c r="BF6" s="38" t="s">
        <v>272</v>
      </c>
      <c r="BG6" s="84" t="s">
        <v>293</v>
      </c>
      <c r="BH6" s="114" t="s">
        <v>294</v>
      </c>
      <c r="BI6" s="38" t="s">
        <v>110</v>
      </c>
      <c r="BJ6" s="85">
        <v>45897</v>
      </c>
      <c r="BK6" s="84"/>
      <c r="BL6" s="38" t="s">
        <v>115</v>
      </c>
      <c r="BM6" s="115" t="s">
        <v>120</v>
      </c>
      <c r="BN6" s="116" t="s">
        <v>200</v>
      </c>
      <c r="BO6" s="84" t="s">
        <v>245</v>
      </c>
      <c r="BP6" s="84">
        <v>26000</v>
      </c>
      <c r="BQ6" s="117" t="s">
        <v>202</v>
      </c>
      <c r="BR6" s="118" t="s">
        <v>296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2025-08-28T12:07:57Z</cp:lastPrinted>
  <dcterms:created xsi:type="dcterms:W3CDTF">2023-04-07T11:05:50Z</dcterms:created>
  <dcterms:modified xsi:type="dcterms:W3CDTF">2025-09-01T07:15:20Z</dcterms:modified>
</cp:coreProperties>
</file>