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Gujrat\"/>
    </mc:Choice>
  </mc:AlternateContent>
  <xr:revisionPtr revIDLastSave="0" documentId="13_ncr:1_{AE97739A-FFBA-44A0-8569-56EF1C9A461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<sst xmlns="http://schemas.openxmlformats.org/spreadsheetml/2006/main" count="337" uniqueCount="291">
  <si>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</si>
  <si>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</si>
  <si>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</si>
  <si>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</si>
  <si>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</si>
  <si>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</si>
  <si>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</si>
  <si>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</si>
  <si>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</si>
  <si>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</si>
  <si>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</si>
  <si>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</si>
  <si>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</si>
  <si>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</si>
  <si>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</si>
  <si>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</si>
  <si>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</si>
  <si>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</si>
  <si>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</si>
  <si>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</si>
  <si>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</si>
  <si>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</si>
  <si>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</si>
  <si>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</si>
  <si>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</si>
  <si>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</si>
  <si>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</si>
  <si>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</si>
  <si>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</si>
  <si>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</si>
  <si>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</si>
  <si>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</si>
  <si>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</si>
  <si>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</si>
  <si>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</si>
  <si>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</si>
  <si>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</si>
  <si>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</si>
  <si>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</si>
  <si>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</si>
  <si>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</si>
  <si>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</si>
  <si>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</si>
  <si>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</si>
  <si>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</si>
  <si>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</si>
  <si>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</si>
  <si>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</si>
  <si>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</si>
  <si>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</si>
  <si>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</si>
  <si>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</si>
  <si>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</si>
  <si>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</si>
  <si>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</si>
  <si>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</si>
  <si>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</si>
  <si>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</si>
  <si>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</si>
  <si>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</si>
  <si>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</si>
  <si>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</si>
  <si>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</si>
  <si>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</si>
  <si>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</si>
  <si>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</si>
  <si>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</si>
  <si>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</si>
  <si>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</si>
  <si>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</si>
  <si>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</si>
  <si>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</si>
  <si>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</si>
  <si>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</si>
  <si>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</si>
  <si>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</si>
  <si>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</si>
  <si>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</si>
  <si>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</si>
  <si>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</si>
  <si>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</si>
  <si>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</si>
  <si>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</si>
  <si>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</si>
  <si>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</si>
  <si>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</si>
  <si>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</si>
  <si>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</si>
  <si>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</si>
  <si>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</si>
  <si>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</si>
  <si>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</si>
  <si>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</si>
  <si>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</si>
  <si>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</si>
  <si>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</si>
  <si>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</si>
  <si>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</si>
  <si>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</si>
  <si>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</si>
  <si>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</si>
  <si>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</si>
  <si>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</si>
  <si>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</si>
  <si>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</si>
  <si>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</si>
  <si>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</si>
  <si>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</si>
  <si>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</si>
  <si>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</si>
  <si>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</si>
  <si>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</si>
  <si>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</si>
  <si>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</si>
  <si>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</si>
  <si>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</si>
  <si>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</si>
  <si>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</si>
  <si>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</si>
  <si>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</si>
  <si>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</si>
  <si>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</si>
  <si>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</si>
  <si>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</si>
  <si>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</si>
  <si>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</si>
  <si>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</si>
  <si>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</si>
  <si>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</si>
  <si>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</si>
  <si>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</si>
  <si>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</si>
  <si>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</si>
  <si>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</si>
  <si>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</si>
  <si>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</si>
  <si>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</si>
  <si>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</si>
  <si>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</si>
  <si>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</si>
  <si>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</si>
  <si>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</si>
  <si>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</si>
  <si>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</si>
  <si>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</si>
  <si>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</si>
  <si>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</si>
  <si>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</si>
  <si>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</si>
  <si>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</si>
  <si>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</si>
  <si>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</si>
  <si>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</si>
  <si>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</si>
  <si>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</si>
  <si>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</si>
  <si>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</si>
  <si>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</si>
  <si>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</si>
  <si>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</si>
  <si>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</si>
  <si>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</si>
  <si>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</si>
  <si>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</si>
  <si>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</si>
  <si>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</si>
  <si>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</si>
  <si>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</si>
  <si>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</si>
  <si>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</si>
  <si>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</si>
  <si>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</si>
  <si>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</si>
  <si>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</si>
  <si>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</si>
  <si>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</si>
  <si>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</si>
  <si>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</si>
  <si>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</si>
  <si>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</si>
  <si>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</si>
  <si>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</si>
  <si>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</si>
  <si>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</si>
  <si>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</si>
  <si>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</si>
  <si>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</si>
  <si>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</si>
  <si>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</si>
  <si>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</si>
  <si>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</si>
  <si>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</si>
  <si>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</si>
  <si>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</si>
  <si>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</si>
  <si>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</si>
  <si>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</si>
  <si>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</si>
  <si>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</si>
  <si>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</si>
  <si>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</si>
  <si>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</si>
  <si>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</si>
  <si>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</si>
  <si>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</si>
  <si>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</si>
  <si>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</si>
  <si>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</si>
  <si>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</si>
  <si>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</si>
  <si>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</si>
  <si>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</si>
  <si>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</si>
  <si>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</si>
  <si>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</si>
  <si>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</si>
  <si>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</si>
  <si>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</si>
  <si>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</si>
  <si>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</si>
  <si>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</si>
  <si>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</si>
  <si>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</si>
  <si>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</si>
  <si>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</si>
  <si>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</si>
  <si>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</si>
  <si>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</si>
  <si>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</si>
  <si>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</si>
  <si>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</si>
  <si>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</si>
  <si>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</si>
  <si>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</si>
  <si>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</si>
  <si>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</si>
  <si>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</si>
  <si>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</si>
  <si>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</si>
  <si>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</si>
  <si>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</si>
  <si>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</si>
  <si>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</si>
  <si>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</si>
  <si>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</si>
  <si>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</si>
  <si>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Gujarat</t>
  </si>
  <si>
    <t>GJ-2</t>
  </si>
  <si>
    <t>Idar</t>
  </si>
  <si>
    <t>Dehgam</t>
  </si>
  <si>
    <t>GR1767</t>
  </si>
  <si>
    <t>Talod</t>
  </si>
  <si>
    <t>SF0053756</t>
  </si>
  <si>
    <t>Mehulkumar Rathod</t>
  </si>
  <si>
    <t>493679</t>
  </si>
  <si>
    <t>493679 Mahi001 493679 G2</t>
  </si>
  <si>
    <t>Chetana</t>
  </si>
  <si>
    <t>SSF3634294</t>
  </si>
  <si>
    <t>OBC</t>
  </si>
  <si>
    <t>HINDU</t>
  </si>
  <si>
    <t>Agriculture &amp; Farming</t>
  </si>
  <si>
    <t>KAMALABEN AJITSINH THAKOR</t>
  </si>
  <si>
    <t>24-Mar-2023</t>
  </si>
  <si>
    <t>Mon</t>
  </si>
  <si>
    <t>1</t>
  </si>
  <si>
    <t>2.44 Yrs</t>
  </si>
  <si>
    <t>24 Mar 2023</t>
  </si>
  <si>
    <t>&gt; 2 to 4 Years</t>
  </si>
  <si>
    <t>07-May-2023</t>
  </si>
  <si>
    <t>28-Jun-2024</t>
  </si>
  <si>
    <t>Open</t>
  </si>
  <si>
    <t>31-Mar-2025</t>
  </si>
  <si>
    <t>7069580794</t>
  </si>
  <si>
    <t>Chauhan Karankumar Rameshbhai</t>
  </si>
  <si>
    <t>SF0062789</t>
  </si>
  <si>
    <t>Branch Manager</t>
  </si>
  <si>
    <t>Atulji Solanki/SF0036482</t>
  </si>
  <si>
    <t>Rahulji Dabhi/SF0033320</t>
  </si>
  <si>
    <t>Pandey Akshay/SF0082745</t>
  </si>
  <si>
    <t>Terminated</t>
  </si>
  <si>
    <t>Completed-Report Submitted</t>
  </si>
  <si>
    <t>Reporting Time : 11:00</t>
  </si>
  <si>
    <t>Form Date :28-8-25</t>
  </si>
  <si>
    <t>To Date :28-8-25</t>
  </si>
  <si>
    <t>Bhuvanesh Chudasama/SF0050048</t>
  </si>
  <si>
    <t>Borrower was paid her Precloser amount Rs.24753/- date:15-May-24 to BM Karan Chuhan but BM only posted Rs.4500/- left Rs.20253/- not posted in FIMO.</t>
  </si>
  <si>
    <t>FN25-26-02017</t>
  </si>
  <si>
    <t>No Action Taken</t>
  </si>
  <si>
    <t>Vimesh Shah/SF0062146</t>
  </si>
  <si>
    <t>Chauhan Karankumar Rameshbhai/Branch Manager/SF0062789 was found involved in Precloser amount misappropriation 
(Preclsoer amount take but not posted to concerned borrowers accounts) on the names of 01 borrowers for the 
amounting to Rs. 24,753/- based on the evidence available.
Total Fraud Amount = Rs. 24,753/-
Amount Recovered and Accounted in FIMO = Rs. 4,500/-
Net Fraud Amount to be recovered = Rs.20,253/-</t>
  </si>
  <si>
    <t>CSS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</si>
</sst>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0" xfId="0" applyFont="1"/>
    <xf numFmtId="167" fontId="11" fillId="8" borderId="1" xfId="15" applyNumberFormat="1" applyFont="1" applyFill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GR1767</v>
      </c>
      <c r="D5" s="63" t="str">
        <f>IF('Physical Cash at Safe'!D28="Yes", 'Physical Cash at Safe'!B4, 'Borrower Wise Details'!C5)</f>
        <v>Talod</v>
      </c>
      <c r="E5" s="63" t="str">
        <f>IF(D5="", "", IF(ISBLANK('Loan Outstanding Report'!C5), IF('Physical Cash at Safe'!D28="Yes", 'Physical Cash at Safe'!A6, ""), 'Loan Outstanding Report'!C5))</f>
        <v>Gujarat</v>
      </c>
      <c r="F5" s="63" t="str">
        <f>IF(D5="", "", IF(ISBLANK('Loan Outstanding Report'!D5), IF('Physical Cash at Safe'!D28="Yes", 'Physical Cash at Safe'!E4, ""), 'Loan Outstanding Report'!D5))</f>
        <v>GJ-2</v>
      </c>
      <c r="G5" s="131">
        <v>45870</v>
      </c>
      <c r="H5" s="107" t="s">
        <v>290</v>
      </c>
      <c r="I5" s="131">
        <v>45898</v>
      </c>
      <c r="J5" s="74" t="str">
        <f>IF('Physical Cash at Safe'!D28="Yes",'Physical Cash at Safe'!E28,IF('Borrower Wise Details'!D5&lt;&gt;"",'Borrower Wise Details'!D5,""))</f>
        <v>FN25-26-02017</v>
      </c>
      <c r="K5" s="81">
        <v>1</v>
      </c>
      <c r="L5" s="82">
        <v>24753</v>
      </c>
      <c r="M5" s="82">
        <v>4500</v>
      </c>
      <c r="N5" s="82" t="s">
        <v>276</v>
      </c>
      <c r="O5" s="82" t="s">
        <v>277</v>
      </c>
      <c r="P5" s="82" t="s">
        <v>278</v>
      </c>
      <c r="Q5" s="82" t="s">
        <v>288</v>
      </c>
      <c r="R5" s="75" t="str">
        <f>IF('Physical Cash at Safe'!$D$28="Yes", 'Physical Cash at Safe'!$A$28, IF('Borrower Wise Details'!F5&lt;&gt;"", 'Borrower Wise Details'!F5, ""))</f>
        <v>Chauhan Karankumar Rameshbhai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SF0062789</v>
      </c>
      <c r="U5" s="77" t="s">
        <v>279</v>
      </c>
      <c r="V5" s="61">
        <v>45552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280</v>
      </c>
      <c r="Z5" s="61">
        <v>45901</v>
      </c>
      <c r="AA5" s="61">
        <v>45902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24753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4500</v>
      </c>
      <c r="AE5" s="126">
        <f>IF(AND(AC5="", AD5=""), "", IF(AD5="", AC5, AC5 - IF(ISNUMBER(AD5), AD5, 0)))</f>
        <v>20253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45902</v>
      </c>
      <c r="AH5" s="70" t="s">
        <v>289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GR1767</v>
      </c>
      <c r="C5" s="50" t="str">
        <f>IF('Fraud Investigation Report'!D5="", "", 'Fraud Investigation Report'!D5)</f>
        <v>Talod</v>
      </c>
      <c r="D5" s="68" t="str">
        <f>IF(OR('Fraud Investigation Report'!R5="", 'Fraud Investigation Report'!R5=0), "", 'Fraud Investigation Report'!R5)</f>
        <v>Chauhan Karankumar Rameshbhai</v>
      </c>
      <c r="E5" s="68" t="str">
        <f>IF(OR('Fraud Investigation Report'!T5="", 'Fraud Investigation Report'!T5=0), "", 'Fraud Investigation Report'!T5)</f>
        <v>SF0062789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FN25-26-02017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24753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24753</v>
      </c>
      <c r="O5" s="69">
        <f>IF('Fraud Investigation Report'!AD5="", "", 'Fraud Investigation Report'!AD5)</f>
        <v>4500</v>
      </c>
      <c r="P5" s="126">
        <f>IF(AND(N5="", O5=""), "", IF(O5="", N5, N5 - IF(ISNUMBER(O5), O5, 0)))</f>
        <v>20253</v>
      </c>
      <c r="Q5" s="49"/>
      <c r="R5" s="84" t="s">
        <v>287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4" t="s">
        <v>2</v>
      </c>
      <c r="B1" s="135"/>
      <c r="C1" s="135"/>
      <c r="D1" s="135"/>
      <c r="E1" s="136"/>
    </row>
    <row r="2" spans="1:5" ht="18.75" x14ac:dyDescent="0.3">
      <c r="A2" s="14"/>
      <c r="B2" s="137" t="s">
        <v>3</v>
      </c>
      <c r="C2" s="137"/>
      <c r="D2" s="137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8" t="s">
        <v>70</v>
      </c>
      <c r="B7" s="139"/>
      <c r="C7" s="139"/>
      <c r="D7" s="139"/>
      <c r="E7" s="139"/>
    </row>
    <row r="8" spans="1:5" ht="15" customHeight="1" x14ac:dyDescent="0.25">
      <c r="A8" s="140" t="s">
        <v>71</v>
      </c>
      <c r="B8" s="142" t="s">
        <v>92</v>
      </c>
      <c r="C8" s="143"/>
      <c r="D8" s="144" t="s">
        <v>72</v>
      </c>
      <c r="E8" s="145"/>
    </row>
    <row r="9" spans="1:5" x14ac:dyDescent="0.2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6" t="s">
        <v>97</v>
      </c>
      <c r="B20" s="147"/>
      <c r="C20" s="32"/>
      <c r="D20" s="33" t="s">
        <v>91</v>
      </c>
      <c r="E20" s="34"/>
    </row>
    <row r="21" spans="1:5" ht="30" customHeight="1" x14ac:dyDescent="0.25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25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25">
      <c r="A23" s="148" t="s">
        <v>79</v>
      </c>
      <c r="B23" s="149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33"/>
      <c r="C24" s="133"/>
      <c r="D24" s="133"/>
      <c r="E24" s="133"/>
    </row>
    <row r="25" spans="1:5" ht="57.75" customHeight="1" x14ac:dyDescent="0.25">
      <c r="A25" s="36" t="s">
        <v>81</v>
      </c>
      <c r="B25" s="155"/>
      <c r="C25" s="155"/>
      <c r="D25" s="155"/>
      <c r="E25" s="155"/>
    </row>
    <row r="26" spans="1:5" ht="20.100000000000001" customHeight="1" x14ac:dyDescent="0.25">
      <c r="A26" s="160" t="s">
        <v>190</v>
      </c>
      <c r="B26" s="160"/>
      <c r="C26" s="160"/>
      <c r="D26" s="160"/>
      <c r="E26" s="160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58" t="s">
        <v>216</v>
      </c>
      <c r="E29" s="159"/>
    </row>
    <row r="30" spans="1:5" ht="40.15" customHeight="1" x14ac:dyDescent="0.25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25">
      <c r="A31" s="163"/>
      <c r="B31" s="164"/>
      <c r="C31" s="164"/>
      <c r="D31" s="164"/>
      <c r="E31" s="165"/>
    </row>
    <row r="32" spans="1:5" ht="24.75" customHeight="1" x14ac:dyDescent="0.25">
      <c r="A32" s="37" t="s">
        <v>217</v>
      </c>
      <c r="B32" s="38"/>
      <c r="C32" s="37" t="s">
        <v>82</v>
      </c>
      <c r="D32" s="156"/>
      <c r="E32" s="157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50" t="s">
        <v>145</v>
      </c>
      <c r="E33" s="151"/>
    </row>
    <row r="34" spans="1:5" ht="25.5" x14ac:dyDescent="0.25">
      <c r="A34" s="39" t="s">
        <v>218</v>
      </c>
      <c r="B34" s="38"/>
      <c r="C34" s="39" t="s">
        <v>219</v>
      </c>
      <c r="D34" s="152"/>
      <c r="E34" s="153"/>
    </row>
    <row r="35" spans="1:5" ht="25.5" x14ac:dyDescent="0.25">
      <c r="A35" s="39" t="s">
        <v>220</v>
      </c>
      <c r="B35" s="38"/>
      <c r="C35" s="39" t="s">
        <v>222</v>
      </c>
      <c r="D35" s="152"/>
      <c r="E35" s="153"/>
    </row>
    <row r="36" spans="1:5" ht="25.5" customHeight="1" x14ac:dyDescent="0.25">
      <c r="A36" s="39" t="s">
        <v>221</v>
      </c>
      <c r="B36" s="38"/>
      <c r="C36" s="39" t="s">
        <v>223</v>
      </c>
      <c r="D36" s="154"/>
      <c r="E36" s="154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/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5">
      <c r="A5" s="64">
        <v>1</v>
      </c>
      <c r="B5" s="60" t="str">
        <f>IF('Loan Outstanding Report'!$G$5="", "", 'Loan Outstanding Report'!$G$5)</f>
        <v>GR1767</v>
      </c>
      <c r="C5" s="119" t="str">
        <f>IF('Loan Outstanding Report'!$H$5="", "", 'Loan Outstanding Report'!$H$5)</f>
        <v>Talod</v>
      </c>
      <c r="D5" s="130" t="s">
        <v>286</v>
      </c>
      <c r="E5" s="65">
        <v>45901</v>
      </c>
      <c r="F5" s="38" t="s">
        <v>273</v>
      </c>
      <c r="G5" s="49" t="s">
        <v>274</v>
      </c>
      <c r="H5" s="49" t="s">
        <v>275</v>
      </c>
      <c r="I5" s="120" t="s">
        <v>254</v>
      </c>
      <c r="J5" s="120" t="s">
        <v>257</v>
      </c>
      <c r="K5" s="120" t="s">
        <v>261</v>
      </c>
      <c r="L5" s="11">
        <v>351148829</v>
      </c>
      <c r="M5" s="65" t="s">
        <v>262</v>
      </c>
      <c r="N5" s="124">
        <v>41952</v>
      </c>
      <c r="O5" s="124">
        <v>2250</v>
      </c>
      <c r="P5" s="121" t="s">
        <v>140</v>
      </c>
      <c r="Q5" s="80">
        <v>45427</v>
      </c>
      <c r="R5" s="124">
        <v>24753</v>
      </c>
      <c r="S5" s="124">
        <v>4500</v>
      </c>
      <c r="T5" s="124">
        <v>0</v>
      </c>
      <c r="U5" s="125">
        <f t="shared" ref="U5" si="0">IF(AND(ISBLANK(R5),ISBLANK(S5),ISBLANK(T5)),"",R5-(S5+T5))</f>
        <v>20253</v>
      </c>
      <c r="V5" s="117" t="s">
        <v>204</v>
      </c>
      <c r="W5" s="130" t="s">
        <v>285</v>
      </c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282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283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281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180302</v>
      </c>
      <c r="J5" s="38" t="s">
        <v>251</v>
      </c>
      <c r="K5" s="84">
        <v>180302</v>
      </c>
      <c r="L5" s="84" t="s">
        <v>252</v>
      </c>
      <c r="M5" s="38" t="s">
        <v>253</v>
      </c>
      <c r="N5" s="84">
        <v>58875</v>
      </c>
      <c r="O5" s="84" t="s">
        <v>254</v>
      </c>
      <c r="P5" s="84">
        <v>597430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541</v>
      </c>
      <c r="X5" s="38" t="s">
        <v>260</v>
      </c>
      <c r="Y5" s="84">
        <v>351148829</v>
      </c>
      <c r="Z5" s="38" t="s">
        <v>261</v>
      </c>
      <c r="AA5" s="108" t="s">
        <v>262</v>
      </c>
      <c r="AB5" s="84">
        <v>41952</v>
      </c>
      <c r="AC5" s="108" t="s">
        <v>263</v>
      </c>
      <c r="AD5" s="84">
        <v>24</v>
      </c>
      <c r="AE5" s="84" t="s">
        <v>264</v>
      </c>
      <c r="AF5" s="84" t="s">
        <v>265</v>
      </c>
      <c r="AG5" s="108" t="s">
        <v>266</v>
      </c>
      <c r="AH5" s="84" t="s">
        <v>267</v>
      </c>
      <c r="AI5" s="108" t="s">
        <v>268</v>
      </c>
      <c r="AJ5" s="84">
        <v>2471</v>
      </c>
      <c r="AK5" s="84">
        <v>2250</v>
      </c>
      <c r="AL5" s="108" t="s">
        <v>269</v>
      </c>
      <c r="AM5" s="84">
        <v>23671.11</v>
      </c>
      <c r="AN5" s="112">
        <v>10299.89</v>
      </c>
      <c r="AO5" s="112">
        <v>33971</v>
      </c>
      <c r="AP5" s="112">
        <v>18280.89</v>
      </c>
      <c r="AQ5" s="112">
        <v>1969.11</v>
      </c>
      <c r="AR5" s="112">
        <v>20250</v>
      </c>
      <c r="AS5" s="112">
        <v>18280.89</v>
      </c>
      <c r="AT5" s="112">
        <v>1969.11</v>
      </c>
      <c r="AU5" s="112">
        <v>20250</v>
      </c>
      <c r="AV5" s="84">
        <v>28</v>
      </c>
      <c r="AW5" s="84"/>
      <c r="AX5" s="84"/>
      <c r="AY5" s="108"/>
      <c r="AZ5" s="84"/>
      <c r="BA5" s="84"/>
      <c r="BB5" s="84" t="s">
        <v>270</v>
      </c>
      <c r="BC5" s="84" t="s">
        <v>145</v>
      </c>
      <c r="BD5" s="108" t="s">
        <v>271</v>
      </c>
      <c r="BE5" s="84">
        <v>41952</v>
      </c>
      <c r="BF5" s="38" t="s">
        <v>257</v>
      </c>
      <c r="BG5" s="84" t="s">
        <v>272</v>
      </c>
      <c r="BH5" s="114" t="s">
        <v>284</v>
      </c>
      <c r="BI5" s="38" t="s">
        <v>110</v>
      </c>
      <c r="BJ5" s="85">
        <v>45901</v>
      </c>
      <c r="BK5" s="84"/>
      <c r="BL5" s="38" t="s">
        <v>114</v>
      </c>
      <c r="BM5" s="115" t="s">
        <v>119</v>
      </c>
      <c r="BN5" s="116" t="s">
        <v>201</v>
      </c>
      <c r="BO5" s="84" t="s">
        <v>242</v>
      </c>
      <c r="BP5" s="84">
        <v>24753</v>
      </c>
      <c r="BQ5" s="117" t="s">
        <v>204</v>
      </c>
      <c r="BR5" s="130" t="s">
        <v>285</v>
      </c>
    </row>
    <row r="6" spans="1:70" s="113" customFormat="1" ht="15" customHeight="1" x14ac:dyDescent="0.2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2025-09-02T09:19:08Z</dcterms:modified>
</cp:coreProperties>
</file>