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acherla Fraud Report 12-Sep-25\"/>
    </mc:Choice>
  </mc:AlternateContent>
  <xr:revisionPtr revIDLastSave="0" documentId="13_ncr:1_{C96E9514-AB1D-4F7F-80F1-9CBFA81952B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D5" i="7" l="1"/>
  <c r="C5" i="7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<sst xmlns="http://schemas.openxmlformats.org/spreadsheetml/2006/main" count="306" uniqueCount="273">
  <si>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</si>
  <si>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</si>
  <si>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</si>
  <si>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</si>
  <si>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</si>
  <si>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</si>
  <si>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</si>
  <si>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</si>
  <si>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</si>
  <si>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</si>
  <si>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</si>
  <si>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</si>
  <si>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</si>
  <si>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</si>
  <si>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</si>
  <si>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</si>
  <si>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</si>
  <si>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</si>
  <si>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</si>
  <si>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</si>
  <si>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</si>
  <si>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</si>
  <si>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</si>
  <si>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</si>
  <si>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</si>
  <si>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</si>
  <si>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</si>
  <si>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</si>
  <si>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</si>
  <si>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</si>
  <si>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</si>
  <si>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</si>
  <si>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</si>
  <si>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</si>
  <si>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</si>
  <si>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</si>
  <si>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</si>
  <si>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</si>
  <si>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</si>
  <si>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</si>
  <si>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</si>
  <si>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</si>
  <si>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</si>
  <si>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</si>
  <si>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</si>
  <si>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</si>
  <si>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</si>
  <si>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</si>
  <si>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</si>
  <si>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</si>
  <si>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</si>
  <si>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</si>
  <si>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</si>
  <si>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</si>
  <si>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</si>
  <si>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</si>
  <si>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</si>
  <si>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</si>
  <si>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</si>
  <si>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</si>
  <si>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</si>
  <si>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</si>
  <si>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</si>
  <si>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</si>
  <si>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</si>
  <si>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</si>
  <si>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</si>
  <si>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</si>
  <si>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</si>
  <si>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</si>
  <si>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</si>
  <si>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</si>
  <si>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</si>
  <si>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</si>
  <si>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</si>
  <si>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</si>
  <si>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</si>
  <si>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</si>
  <si>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</si>
  <si>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</si>
  <si>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</si>
  <si>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</si>
  <si>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</si>
  <si>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</si>
  <si>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</si>
  <si>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</si>
  <si>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</si>
  <si>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</si>
  <si>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</si>
  <si>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</si>
  <si>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</si>
  <si>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</si>
  <si>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</si>
  <si>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</si>
  <si>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</si>
  <si>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</si>
  <si>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</si>
  <si>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</si>
  <si>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</si>
  <si>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</si>
  <si>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</si>
  <si>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</si>
  <si>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</si>
  <si>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</si>
  <si>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</si>
  <si>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</si>
  <si>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</si>
  <si>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</si>
  <si>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</si>
  <si>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</si>
  <si>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</si>
  <si>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</si>
  <si>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</si>
  <si>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</si>
  <si>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</si>
  <si>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</si>
  <si>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</si>
  <si>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</si>
  <si>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</si>
  <si>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</si>
  <si>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</si>
  <si>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</si>
  <si>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</si>
  <si>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</si>
  <si>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</si>
  <si>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</si>
  <si>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</si>
  <si>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</si>
  <si>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</si>
  <si>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</si>
  <si>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</si>
  <si>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</si>
  <si>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</si>
  <si>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</si>
  <si>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</si>
  <si>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</si>
  <si>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</si>
  <si>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</si>
  <si>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</si>
  <si>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</si>
  <si>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</si>
  <si>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</si>
  <si>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</si>
  <si>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</si>
  <si>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</si>
  <si>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</si>
  <si>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</si>
  <si>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</si>
  <si>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</si>
  <si>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</si>
  <si>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</si>
  <si>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</si>
  <si>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</si>
  <si>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</si>
  <si>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</si>
  <si>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</si>
  <si>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</si>
  <si>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</si>
  <si>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</si>
  <si>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</si>
  <si>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</si>
  <si>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</si>
  <si>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</si>
  <si>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</si>
  <si>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</si>
  <si>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</si>
  <si>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</si>
  <si>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</si>
  <si>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</si>
  <si>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</si>
  <si>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</si>
  <si>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</si>
  <si>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</si>
  <si>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</si>
  <si>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</si>
  <si>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</si>
  <si>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</si>
  <si>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</si>
  <si>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</si>
  <si>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</si>
  <si>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</si>
  <si>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</si>
  <si>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</si>
  <si>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</si>
  <si>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</si>
  <si>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</si>
  <si>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</si>
  <si>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</si>
  <si>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</si>
  <si>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</si>
  <si>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</si>
  <si>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</si>
  <si>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</si>
  <si>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</si>
  <si>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</si>
  <si>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</si>
  <si>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</si>
  <si>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</si>
  <si>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</si>
  <si>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</si>
  <si>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</si>
  <si>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</si>
  <si>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</si>
  <si>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</si>
  <si>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</si>
  <si>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</si>
  <si>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</si>
  <si>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</si>
  <si>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</si>
  <si>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</si>
  <si>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</si>
  <si>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</si>
  <si>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</si>
  <si>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</si>
  <si>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</si>
  <si>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</si>
  <si>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</si>
  <si>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</si>
  <si>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</si>
  <si>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</si>
  <si>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</si>
  <si>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</si>
  <si>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</si>
  <si>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</si>
  <si>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</si>
  <si>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</si>
  <si>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</si>
  <si>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</si>
  <si>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</si>
  <si>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</si>
  <si>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</si>
  <si>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</si>
  <si>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</si>
  <si>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</si>
  <si>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</si>
  <si>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</si>
  <si>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</si>
  <si>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</si>
  <si>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</si>
  <si>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</si>
  <si>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</si>
  <si>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</si>
  <si>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</si>
  <si>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</si>
  <si>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</si>
  <si>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</si>
  <si>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</si>
  <si>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AP0425</t>
  </si>
  <si>
    <t>Macherla</t>
  </si>
  <si>
    <t>Piduguralla</t>
  </si>
  <si>
    <t>Mangalagiri</t>
  </si>
  <si>
    <t>Vatluru</t>
  </si>
  <si>
    <t>Difference amount Rs.99,388/-</t>
  </si>
  <si>
    <t>Dual Staff</t>
  </si>
  <si>
    <t>R</t>
  </si>
  <si>
    <t>Prasad</t>
  </si>
  <si>
    <t>SF0090281</t>
  </si>
  <si>
    <t>Credit Assistant</t>
  </si>
  <si>
    <t xml:space="preserve">Available &amp; Updated </t>
  </si>
  <si>
    <t>L</t>
  </si>
  <si>
    <t>Srinakth</t>
  </si>
  <si>
    <t>SF0075995</t>
  </si>
  <si>
    <t>Branch Manager</t>
  </si>
  <si>
    <t>IA</t>
  </si>
  <si>
    <t>J.Madhu/SF0006345</t>
  </si>
  <si>
    <t>Bommera.Mahender/SF0067505</t>
  </si>
  <si>
    <t>M.Nageswararao/CFL0005225</t>
  </si>
  <si>
    <t>Arun Kumar Alavan/CFL0004261</t>
  </si>
  <si>
    <t>FN25-26-02043</t>
  </si>
  <si>
    <t>Completed-Report Submitted</t>
  </si>
  <si>
    <t>During the verification in the branch, it was informed by BM that the LO had given entries in the system without collecting EMI amounts from borrowers, and hence, a cash shortage was observed. However, without a physical cash check, the BM is authenticated in the system.</t>
  </si>
  <si>
    <t xml:space="preserve">As per BM Srikanth Turaka/SF0075995's confirmation, CA Gummadi Sanjeev Kumar/SF0098345 made a collection entry in FIMO on 07-07-2025 for Rs. 99,388/- without collecting the amount from 4 borrowers. </t>
  </si>
  <si>
    <t>Srikanth Thuraka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</si>
</sst>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nanibabu_kunche_spandanasphoortyfinance_onmicrosoft_com/Documents/Desktop/8.Aug%2025/2.%20Macherla%20GA%2018.08.25/3%20complant/AP%20Macherla%20Aug%202025.xlsx" TargetMode="External"/><Relationship Id="rId1" Type="http://schemas.openxmlformats.org/officeDocument/2006/relationships/externalLinkPath" Target="https://spandanasphoortyfinance-my.sharepoint.com/personal/chandrakanthayya_guttedar_spandanasphoorty_com/Documents/Desktop/AP-Mcherla%20fraud%20audit%20report/AP%20Macherla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Andhra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AP0425</v>
      </c>
      <c r="D5" s="63" t="str">
        <f>IF('Physical Cash at Safe'!D28="Yes", 'Physical Cash at Safe'!B4, 'Borrower Wise Details'!C5)</f>
        <v>Macherla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45899</v>
      </c>
      <c r="H5" s="107" t="s">
        <v>263</v>
      </c>
      <c r="I5" s="61">
        <v>45902</v>
      </c>
      <c r="J5" s="74" t="str">
        <f>IF('Physical Cash at Safe'!D28="Yes",'Physical Cash at Safe'!E28,IF('Borrower Wise Details'!D5&lt;&gt;"",'Borrower Wise Details'!D5,""))</f>
        <v>FN25-26-02043</v>
      </c>
      <c r="K5" s="81">
        <v>0</v>
      </c>
      <c r="L5" s="82">
        <v>99388</v>
      </c>
      <c r="M5" s="82">
        <v>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Srikanth Thuraka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SF0075995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269</v>
      </c>
      <c r="Z5" s="61">
        <v>45886</v>
      </c>
      <c r="AA5" s="61">
        <v>45887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99388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99388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45913</v>
      </c>
      <c r="AH5" s="70" t="s">
        <v>270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AP0425</v>
      </c>
      <c r="C5" s="50" t="str">
        <f>IF('Fraud Investigation Report'!D5="", "", 'Fraud Investigation Report'!D5)</f>
        <v>Macherla</v>
      </c>
      <c r="D5" s="68" t="str">
        <f>IF(OR('Fraud Investigation Report'!R5="", 'Fraud Investigation Report'!R5=0), "", 'Fraud Investigation Report'!R5)</f>
        <v>Srikanth Thuraka</v>
      </c>
      <c r="E5" s="68" t="str">
        <f>IF(OR('Fraud Investigation Report'!T5="", 'Fraud Investigation Report'!T5=0), "", 'Fraud Investigation Report'!T5)</f>
        <v>SF0075995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FN25-26-02043</v>
      </c>
      <c r="H5" s="69">
        <f>IF(OR(ISNUMBER(SEARCH("Safe Locker Cash Siphoned Off",'Fraud Investigation Report'!W5)), ISNUMBER(SEARCH("Safe Locker Cash Siphoned Off",'Fraud Investigation Report'!X5))), 'Physical Cash at Safe'!$A$30, "")</f>
        <v>99388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99388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99388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D28" sqref="D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Andhra Pradesh</v>
      </c>
      <c r="B6" s="18">
        <v>45887</v>
      </c>
      <c r="C6" s="18">
        <v>45886</v>
      </c>
      <c r="D6" s="18">
        <v>45887</v>
      </c>
      <c r="E6" s="19">
        <v>0.375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>
        <v>133</v>
      </c>
      <c r="E11" s="23">
        <f t="shared" ref="E11:E17" si="0">D11*A11</f>
        <v>66500</v>
      </c>
    </row>
    <row r="12" spans="1:5" x14ac:dyDescent="0.25">
      <c r="A12" s="24">
        <v>200</v>
      </c>
      <c r="B12" s="25"/>
      <c r="C12" s="23">
        <f>B12*A12</f>
        <v>0</v>
      </c>
      <c r="D12" s="25">
        <v>9</v>
      </c>
      <c r="E12" s="23">
        <f t="shared" si="0"/>
        <v>1800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>
        <v>66</v>
      </c>
      <c r="E13" s="23">
        <f t="shared" si="0"/>
        <v>6600</v>
      </c>
    </row>
    <row r="14" spans="1:5" x14ac:dyDescent="0.25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x14ac:dyDescent="0.25">
      <c r="A15" s="24">
        <v>20</v>
      </c>
      <c r="B15" s="25"/>
      <c r="C15" s="23">
        <f t="shared" si="1"/>
        <v>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/>
      <c r="C16" s="23">
        <f t="shared" si="1"/>
        <v>0</v>
      </c>
      <c r="D16" s="25">
        <v>5</v>
      </c>
      <c r="E16" s="23">
        <f t="shared" si="0"/>
        <v>50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174674</v>
      </c>
      <c r="C18" s="23">
        <f>B18</f>
        <v>174674</v>
      </c>
      <c r="D18" s="27">
        <v>6</v>
      </c>
      <c r="E18" s="28">
        <f>D18</f>
        <v>6</v>
      </c>
    </row>
    <row r="19" spans="1:5" x14ac:dyDescent="0.25">
      <c r="A19" s="29"/>
      <c r="B19" s="30" t="s">
        <v>76</v>
      </c>
      <c r="C19" s="31">
        <f>SUM(C10:C18)</f>
        <v>174674</v>
      </c>
      <c r="D19" s="30" t="s">
        <v>76</v>
      </c>
      <c r="E19" s="31">
        <f>SUM(E10:E18)</f>
        <v>75286</v>
      </c>
    </row>
    <row r="20" spans="1:5" ht="30" customHeight="1" x14ac:dyDescent="0.25">
      <c r="A20" s="144" t="s">
        <v>97</v>
      </c>
      <c r="B20" s="145"/>
      <c r="C20" s="32">
        <v>75286</v>
      </c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99388</v>
      </c>
      <c r="D23" s="53" t="s">
        <v>215</v>
      </c>
      <c r="E23" s="34"/>
    </row>
    <row r="24" spans="1:5" ht="82.5" customHeight="1" x14ac:dyDescent="0.25">
      <c r="A24" s="33" t="s">
        <v>80</v>
      </c>
      <c r="B24" s="131" t="s">
        <v>252</v>
      </c>
      <c r="C24" s="131"/>
      <c r="D24" s="131"/>
      <c r="E24" s="131"/>
    </row>
    <row r="25" spans="1:5" ht="57.75" customHeight="1" x14ac:dyDescent="0.25">
      <c r="A25" s="36" t="s">
        <v>81</v>
      </c>
      <c r="B25" s="153" t="s">
        <v>271</v>
      </c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 t="s">
        <v>272</v>
      </c>
      <c r="B28" s="41" t="s">
        <v>261</v>
      </c>
      <c r="C28" s="43" t="s">
        <v>262</v>
      </c>
      <c r="D28" s="43" t="s">
        <v>244</v>
      </c>
      <c r="E28" s="79" t="s">
        <v>268</v>
      </c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15" customHeight="1" x14ac:dyDescent="0.25">
      <c r="A30" s="128">
        <v>99388</v>
      </c>
      <c r="B30" s="128">
        <v>0</v>
      </c>
      <c r="C30" s="129">
        <f>IF(AND(A30="",B30=""),"",A30-B30)</f>
        <v>99388</v>
      </c>
      <c r="D30" s="159" t="s">
        <v>192</v>
      </c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 t="s">
        <v>253</v>
      </c>
      <c r="C32" s="37" t="s">
        <v>82</v>
      </c>
      <c r="D32" s="154" t="s">
        <v>258</v>
      </c>
      <c r="E32" s="155"/>
    </row>
    <row r="33" spans="1:5" ht="18" customHeight="1" x14ac:dyDescent="0.25">
      <c r="A33" s="37" t="s">
        <v>83</v>
      </c>
      <c r="B33" s="106" t="s">
        <v>254</v>
      </c>
      <c r="C33" s="39" t="s">
        <v>84</v>
      </c>
      <c r="D33" s="148" t="s">
        <v>259</v>
      </c>
      <c r="E33" s="149"/>
    </row>
    <row r="34" spans="1:5" ht="25.5" x14ac:dyDescent="0.25">
      <c r="A34" s="39" t="s">
        <v>220</v>
      </c>
      <c r="B34" s="38" t="s">
        <v>255</v>
      </c>
      <c r="C34" s="39" t="s">
        <v>221</v>
      </c>
      <c r="D34" s="150" t="s">
        <v>260</v>
      </c>
      <c r="E34" s="151"/>
    </row>
    <row r="35" spans="1:5" ht="25.5" x14ac:dyDescent="0.25">
      <c r="A35" s="39" t="s">
        <v>222</v>
      </c>
      <c r="B35" s="38" t="s">
        <v>256</v>
      </c>
      <c r="C35" s="39" t="s">
        <v>224</v>
      </c>
      <c r="D35" s="150" t="s">
        <v>261</v>
      </c>
      <c r="E35" s="151"/>
    </row>
    <row r="36" spans="1:5" ht="25.5" customHeight="1" x14ac:dyDescent="0.25">
      <c r="A36" s="39" t="s">
        <v>223</v>
      </c>
      <c r="B36" s="38" t="s">
        <v>257</v>
      </c>
      <c r="C36" s="39" t="s">
        <v>225</v>
      </c>
      <c r="D36" s="152" t="s">
        <v>262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B5" sqref="B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2025-09-13T12:33:35Z</dcterms:modified>
</cp:coreProperties>
</file>