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Vinjamur Fraud Report 12-Sep-25\"/>
    </mc:Choice>
  </mc:AlternateContent>
  <xr:revisionPtr revIDLastSave="0" documentId="13_ncr:1_{3E9F6ECD-101C-4B22-B10E-63BB9C556472}"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<sst xmlns="http://schemas.openxmlformats.org/spreadsheetml/2006/main" count="307" uniqueCount="272">
  <si>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</si>
  <si>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</si>
  <si>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</si>
  <si>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</si>
  <si>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</si>
  <si>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</si>
  <si>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</si>
  <si>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</si>
  <si>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</si>
  <si>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</si>
  <si>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</si>
  <si>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</si>
  <si>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</si>
  <si>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</si>
  <si>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</si>
  <si>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</si>
  <si>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</si>
  <si>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</si>
  <si>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</si>
  <si>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</si>
  <si>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</si>
  <si>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</si>
  <si>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</si>
  <si>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</si>
  <si>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</si>
  <si>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</si>
  <si>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</si>
  <si>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</si>
  <si>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</si>
  <si>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</si>
  <si>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</si>
  <si>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</si>
  <si>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</si>
  <si>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</si>
  <si>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</si>
  <si>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</si>
  <si>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</si>
  <si>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</si>
  <si>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</si>
  <si>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</si>
  <si>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</si>
  <si>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</si>
  <si>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</si>
  <si>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</si>
  <si>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</si>
  <si>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</si>
  <si>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</si>
  <si>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</si>
  <si>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</si>
  <si>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</si>
  <si>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</si>
  <si>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</si>
  <si>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</si>
  <si>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</si>
  <si>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</si>
  <si>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</si>
  <si>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</si>
  <si>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</si>
  <si>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</si>
  <si>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</si>
  <si>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</si>
  <si>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</si>
  <si>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</si>
  <si>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</si>
  <si>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</si>
  <si>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</si>
  <si>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</si>
  <si>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</si>
  <si>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</si>
  <si>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</si>
  <si>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</si>
  <si>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</si>
  <si>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</si>
  <si>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</si>
  <si>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</si>
  <si>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</si>
  <si>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</si>
  <si>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</si>
  <si>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</si>
  <si>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</si>
  <si>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</si>
  <si>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</si>
  <si>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</si>
  <si>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</si>
  <si>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</si>
  <si>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</si>
  <si>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</si>
  <si>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</si>
  <si>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</si>
  <si>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</si>
  <si>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</si>
  <si>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</si>
  <si>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</si>
  <si>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</si>
  <si>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</si>
  <si>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</si>
  <si>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</si>
  <si>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</si>
  <si>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</si>
  <si>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</si>
  <si>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</si>
  <si>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</si>
  <si>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</si>
  <si>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</si>
  <si>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</si>
  <si>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</si>
  <si>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</si>
  <si>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</si>
  <si>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</si>
  <si>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</si>
  <si>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</si>
  <si>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</si>
  <si>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</si>
  <si>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</si>
  <si>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</si>
  <si>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</si>
  <si>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</si>
  <si>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</si>
  <si>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</si>
  <si>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</si>
  <si>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</si>
  <si>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</si>
  <si>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</si>
  <si>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</si>
  <si>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</si>
  <si>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</si>
  <si>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</si>
  <si>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</si>
  <si>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</si>
  <si>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</si>
  <si>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</si>
  <si>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</si>
  <si>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</si>
  <si>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</si>
  <si>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</si>
  <si>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</si>
  <si>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</si>
  <si>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</si>
  <si>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</si>
  <si>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</si>
  <si>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</si>
  <si>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</si>
  <si>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</si>
  <si>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</si>
  <si>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</si>
  <si>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</si>
  <si>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</si>
  <si>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</si>
  <si>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</si>
  <si>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</si>
  <si>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</si>
  <si>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</si>
  <si>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</si>
  <si>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</si>
  <si>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</si>
  <si>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</si>
  <si>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</si>
  <si>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</si>
  <si>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</si>
  <si>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</si>
  <si>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</si>
  <si>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</si>
  <si>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</si>
  <si>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</si>
  <si>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</si>
  <si>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</si>
  <si>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</si>
  <si>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</si>
  <si>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</si>
  <si>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</si>
  <si>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</si>
  <si>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</si>
  <si>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</si>
  <si>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</si>
  <si>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</si>
  <si>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</si>
  <si>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</si>
  <si>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</si>
  <si>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</si>
  <si>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</si>
  <si>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</si>
  <si>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</si>
  <si>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</si>
  <si>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</si>
  <si>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</si>
  <si>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</si>
  <si>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</si>
  <si>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</si>
  <si>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</si>
  <si>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</si>
  <si>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</si>
  <si>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</si>
  <si>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</si>
  <si>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</si>
  <si>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</si>
  <si>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</si>
  <si>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</si>
  <si>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</si>
  <si>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</si>
  <si>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</si>
  <si>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</si>
  <si>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</si>
  <si>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</si>
  <si>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</si>
  <si>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</si>
  <si>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</si>
  <si>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</si>
  <si>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</si>
  <si>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</si>
  <si>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</si>
  <si>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</si>
  <si>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</si>
  <si>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</si>
  <si>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</si>
  <si>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</si>
  <si>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</si>
  <si>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</si>
  <si>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</si>
  <si>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</si>
  <si>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</si>
  <si>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</si>
  <si>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</si>
  <si>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</si>
  <si>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</si>
  <si>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</si>
  <si>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</si>
  <si>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</si>
  <si>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</si>
  <si>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</si>
  <si>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</si>
  <si>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</si>
  <si>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</si>
  <si>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</si>
  <si>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</si>
  <si>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</si>
  <si>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</si>
  <si>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</si>
  <si>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</si>
  <si>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</si>
  <si>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</si>
  <si>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</si>
  <si>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</si>
  <si>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</si>
  <si>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</si>
  <si>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</si>
  <si>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</si>
  <si>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</si>
  <si>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AP3732</t>
  </si>
  <si>
    <t>Vinjamur</t>
  </si>
  <si>
    <t>Atmakur</t>
  </si>
  <si>
    <t>Kadapa</t>
  </si>
  <si>
    <t>Ongole</t>
  </si>
  <si>
    <t>Opening balance on 01-Sept-25 Rs. 141320/-, deposited amount Rs 62630/-, remaining amount Rs.78690/- is not available.</t>
  </si>
  <si>
    <t>Chittibabu Kommunuri</t>
  </si>
  <si>
    <t>SF0066649</t>
  </si>
  <si>
    <t>Branch Manager</t>
  </si>
  <si>
    <t>Dual Staff</t>
  </si>
  <si>
    <t>Available &amp; Updated</t>
  </si>
  <si>
    <t>G1</t>
  </si>
  <si>
    <t>G2</t>
  </si>
  <si>
    <t>Gandham Samuel</t>
  </si>
  <si>
    <t>SF0095282</t>
  </si>
  <si>
    <t>Loan Officer</t>
  </si>
  <si>
    <t>FN25-26-02044</t>
  </si>
  <si>
    <t>IA</t>
  </si>
  <si>
    <t>Voraganti Srinivas/SF0087561</t>
  </si>
  <si>
    <t>Shaik.shashavali/SF0010727</t>
  </si>
  <si>
    <t>Maahaboob Subhani Shaik/SF0075598</t>
  </si>
  <si>
    <t>Arun Kumar Alavan/CFL0004261</t>
  </si>
  <si>
    <t>Completed-Report Submitted</t>
  </si>
  <si>
    <t>During the verification in the branch, it was informed by BM that the LO has given wrong and double entries in the FIMO without collecting the EMI's from borrower and hence cash shortage was observed.However, without physical cash check the BM authenticated in the system.</t>
  </si>
  <si>
    <t xml:space="preserve">As per B.M. Chittibabu's confirmation, the Rs. 78,690/- the LO Balaiah DadiboinaSF0067872 was given wrong and double entries in Fimo, for which collection was not done. Mail was escalated by the branch team to HO.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</si>
</sst>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spandanasphoortyfinance-my.sharepoint.com/personal/vinodkumar_pikkili_spandanasphoorty_com/Documents/Desktop/Vinjamuru%20Fraud%20details-Setp/1.8%20SSFL%20Risk%20Based%20Internal%20Audit%20Report%20aug%2025-%20Ver%201.8.xlsx" TargetMode="External"/><Relationship Id="rId2" Type="http://schemas.microsoft.com/office/2019/04/relationships/externalLinkLongPath" Target="https://spandanasphoortyfinance-my.sharepoint.com/personal/chandrakanthayya_guttedar_spandanasphoorty_com/Documents/Desktop/AP-Vinjamur%20closing%20cash/01-Sep-25/1.8%20SSFL%20Risk%20Based%20Internal%20Audit%20Report%20aug%2025-%20Ver%201.8.xlsx?00D8CBB5" TargetMode="External"/><Relationship Id="rId1" Type="http://schemas.openxmlformats.org/officeDocument/2006/relationships/externalLinkPath" Target="file:///\\00D8CBB5\1.8%20SSFL%20Risk%20Based%20Internal%20Audit%20Report%20aug%2025-%20Ver%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Loan Outstanding Report Detaile"/>
    </sheetNames>
    <sheetDataSet>
      <sheetData sheetId="0" refreshError="1"/>
      <sheetData sheetId="1" refreshError="1"/>
      <sheetData sheetId="2" refreshError="1"/>
      <sheetData sheetId="3">
        <row r="4">
          <cell r="F4" t="str">
            <v>Andhra Pradesh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244</v>
      </c>
      <c r="K2" s="87"/>
    </row>
    <row r="3" spans="1:11" x14ac:dyDescent="0.25">
      <c r="A3" s="56" t="s">
        <v>140</v>
      </c>
      <c r="B3" t="s">
        <v>111</v>
      </c>
      <c r="C3" s="54" t="s">
        <v>124</v>
      </c>
      <c r="D3" t="s">
        <v>115</v>
      </c>
      <c r="E3" t="s">
        <v>120</v>
      </c>
      <c r="F3" t="s">
        <v>192</v>
      </c>
      <c r="G3" t="s">
        <v>120</v>
      </c>
      <c r="H3" t="s">
        <v>200</v>
      </c>
      <c r="I3" t="s">
        <v>202</v>
      </c>
      <c r="J3" t="s">
        <v>245</v>
      </c>
      <c r="K3" s="87"/>
    </row>
    <row r="4" spans="1:11" x14ac:dyDescent="0.25">
      <c r="A4" s="56" t="s">
        <v>131</v>
      </c>
      <c r="B4" t="s">
        <v>112</v>
      </c>
      <c r="C4" s="54" t="s">
        <v>125</v>
      </c>
      <c r="D4" t="s">
        <v>161</v>
      </c>
      <c r="E4" t="s">
        <v>130</v>
      </c>
      <c r="F4" t="s">
        <v>193</v>
      </c>
      <c r="G4" s="54"/>
      <c r="I4" t="s">
        <v>203</v>
      </c>
      <c r="J4" t="s">
        <v>246</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E5" sqref="AE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242</v>
      </c>
      <c r="H3" s="96"/>
    </row>
    <row r="4" spans="1:34" ht="51" x14ac:dyDescent="0.2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AP3732</v>
      </c>
      <c r="D5" s="63" t="str">
        <f>IF('Physical Cash at Safe'!D28="Yes", 'Physical Cash at Safe'!B4, 'Borrower Wise Details'!C5)</f>
        <v>Vinjamur</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45899</v>
      </c>
      <c r="H5" s="107" t="s">
        <v>264</v>
      </c>
      <c r="I5" s="61">
        <v>45902</v>
      </c>
      <c r="J5" s="74" t="str">
        <f>IF('Physical Cash at Safe'!D28="Yes",'Physical Cash at Safe'!E28,IF('Borrower Wise Details'!D5&lt;&gt;"",'Borrower Wise Details'!D5,""))</f>
        <v>FN25-26-02044</v>
      </c>
      <c r="K5" s="81">
        <v>0</v>
      </c>
      <c r="L5" s="82">
        <v>78690</v>
      </c>
      <c r="M5" s="82">
        <v>0</v>
      </c>
      <c r="N5" s="82" t="s">
        <v>265</v>
      </c>
      <c r="O5" s="82" t="s">
        <v>266</v>
      </c>
      <c r="P5" s="82" t="s">
        <v>267</v>
      </c>
      <c r="Q5" s="82" t="s">
        <v>268</v>
      </c>
      <c r="R5" s="75" t="str">
        <f>IF('Physical Cash at Safe'!$D$28="Yes", 'Physical Cash at Safe'!$A$28, IF('Borrower Wise Details'!F5&lt;&gt;"", 'Borrower Wise Details'!F5, ""))</f>
        <v>Chittibabu Kommunuri</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SF0066649</v>
      </c>
      <c r="U5" s="77" t="s">
        <v>199</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269</v>
      </c>
      <c r="Z5" s="61">
        <v>45901</v>
      </c>
      <c r="AA5" s="61">
        <v>45901</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78690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78690</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45913</v>
      </c>
      <c r="AH5" s="70" t="s">
        <v>270</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P5" sqref="P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AP3732</v>
      </c>
      <c r="C5" s="50" t="str">
        <f>IF('Fraud Investigation Report'!D5="", "", 'Fraud Investigation Report'!D5)</f>
        <v>Vinjamur</v>
      </c>
      <c r="D5" s="68" t="str">
        <f>IF(OR('Fraud Investigation Report'!R5="", 'Fraud Investigation Report'!R5=0), "", 'Fraud Investigation Report'!R5)</f>
        <v>Chittibabu Kommunuri</v>
      </c>
      <c r="E5" s="68" t="str">
        <f>IF(OR('Fraud Investigation Report'!T5="", 'Fraud Investigation Report'!T5=0), "", 'Fraud Investigation Report'!T5)</f>
        <v>SF0066649</v>
      </c>
      <c r="F5" s="68" t="str">
        <f>IF(OR('Fraud Investigation Report'!S5="", 'Fraud Investigation Report'!S5=0), "", 'Fraud Investigation Report'!S5)</f>
        <v>Branch Manager</v>
      </c>
      <c r="G5" s="50" t="str">
        <f>IF('Fraud Investigation Report'!J5="", "", 'Fraud Investigation Report'!J5)</f>
        <v>FN25-26-02044</v>
      </c>
      <c r="H5" s="69">
        <f>IF(OR(ISNUMBER(SEARCH("Safe Locker Cash Siphoned Off",'Fraud Investigation Report'!W5)), ISNUMBER(SEARCH("Safe Locker Cash Siphoned Off",'Fraud Investigation Report'!X5))), 'Physical Cash at Safe'!$A$30, "")</f>
        <v>78690</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78690</v>
      </c>
      <c r="O5" s="69">
        <f>IF('Fraud Investigation Report'!AD5="", "", 'Fraud Investigation Report'!AD5)</f>
        <v>0</v>
      </c>
      <c r="P5" s="126">
        <f>IF(AND(N5="", O5=""), "", IF(O5="", N5, N5 - IF(ISNUMBER(O5), O5, 0)))</f>
        <v>78690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24" sqref="B24:E24"/>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t="s">
        <v>247</v>
      </c>
      <c r="B4" s="41" t="s">
        <v>248</v>
      </c>
      <c r="C4" s="41" t="s">
        <v>249</v>
      </c>
      <c r="D4" s="41" t="s">
        <v>250</v>
      </c>
      <c r="E4" s="41" t="s">
        <v>251</v>
      </c>
    </row>
    <row r="5" spans="1:5" ht="35.25" customHeight="1" x14ac:dyDescent="0.25">
      <c r="A5" s="17" t="s">
        <v>5</v>
      </c>
      <c r="B5" s="17" t="s">
        <v>99</v>
      </c>
      <c r="C5" s="17" t="s">
        <v>216</v>
      </c>
      <c r="D5" s="17" t="s">
        <v>100</v>
      </c>
      <c r="E5" s="17" t="s">
        <v>69</v>
      </c>
    </row>
    <row r="6" spans="1:5" ht="25.5" customHeight="1" x14ac:dyDescent="0.25">
      <c r="A6" s="42" t="str">
        <f>IF(D6="","",'[1]Branch Audit Summary'!F4)</f>
        <v>Andhra Pradesh</v>
      </c>
      <c r="B6" s="18">
        <v>45901</v>
      </c>
      <c r="C6" s="18">
        <v>45900</v>
      </c>
      <c r="D6" s="18">
        <v>45901</v>
      </c>
      <c r="E6" s="19">
        <v>0.5625</v>
      </c>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v>141320</v>
      </c>
      <c r="C18" s="23">
        <f>B18</f>
        <v>141320</v>
      </c>
      <c r="D18" s="27"/>
      <c r="E18" s="28">
        <f>D18</f>
        <v>0</v>
      </c>
    </row>
    <row r="19" spans="1:5" x14ac:dyDescent="0.25">
      <c r="A19" s="29"/>
      <c r="B19" s="30" t="s">
        <v>76</v>
      </c>
      <c r="C19" s="31">
        <f>SUM(C10:C18)</f>
        <v>141320</v>
      </c>
      <c r="D19" s="30" t="s">
        <v>76</v>
      </c>
      <c r="E19" s="31">
        <f>SUM(E10:E18)</f>
        <v>0</v>
      </c>
    </row>
    <row r="20" spans="1:5" ht="30" customHeight="1" x14ac:dyDescent="0.25">
      <c r="A20" s="160" t="s">
        <v>97</v>
      </c>
      <c r="B20" s="161"/>
      <c r="C20" s="32">
        <v>62630</v>
      </c>
      <c r="D20" s="33" t="s">
        <v>91</v>
      </c>
      <c r="E20" s="34">
        <v>0</v>
      </c>
    </row>
    <row r="21" spans="1:5" ht="30" customHeight="1" x14ac:dyDescent="0.25">
      <c r="A21" s="162" t="s">
        <v>88</v>
      </c>
      <c r="B21" s="163"/>
      <c r="C21" s="34">
        <v>0</v>
      </c>
      <c r="D21" s="33" t="s">
        <v>89</v>
      </c>
      <c r="E21" s="34">
        <v>62630</v>
      </c>
    </row>
    <row r="22" spans="1:5" ht="30" customHeight="1" x14ac:dyDescent="0.25">
      <c r="A22" s="162" t="s">
        <v>77</v>
      </c>
      <c r="B22" s="163"/>
      <c r="C22" s="34">
        <v>0</v>
      </c>
      <c r="D22" s="35" t="s">
        <v>78</v>
      </c>
      <c r="E22" s="34" t="s">
        <v>199</v>
      </c>
    </row>
    <row r="23" spans="1:5" ht="30" customHeight="1" x14ac:dyDescent="0.25">
      <c r="A23" s="162" t="s">
        <v>79</v>
      </c>
      <c r="B23" s="163"/>
      <c r="C23" s="52">
        <f>(C19+C21)-(E20+E21)-E19</f>
        <v>78690</v>
      </c>
      <c r="D23" s="53" t="s">
        <v>215</v>
      </c>
      <c r="E23" s="34">
        <v>0</v>
      </c>
    </row>
    <row r="24" spans="1:5" ht="82.5" customHeight="1" x14ac:dyDescent="0.25">
      <c r="A24" s="33" t="s">
        <v>80</v>
      </c>
      <c r="B24" s="147" t="s">
        <v>252</v>
      </c>
      <c r="C24" s="147"/>
      <c r="D24" s="147"/>
      <c r="E24" s="147"/>
    </row>
    <row r="25" spans="1:5" ht="57.75" customHeight="1" x14ac:dyDescent="0.25">
      <c r="A25" s="36" t="s">
        <v>81</v>
      </c>
      <c r="B25" s="136" t="s">
        <v>271</v>
      </c>
      <c r="C25" s="136"/>
      <c r="D25" s="136"/>
      <c r="E25" s="136"/>
    </row>
    <row r="26" spans="1:5" ht="20.100000000000001" customHeight="1" x14ac:dyDescent="0.25">
      <c r="A26" s="141" t="s">
        <v>189</v>
      </c>
      <c r="B26" s="141"/>
      <c r="C26" s="141"/>
      <c r="D26" s="141"/>
      <c r="E26" s="141"/>
    </row>
    <row r="27" spans="1:5" ht="27.75" customHeight="1" x14ac:dyDescent="0.25">
      <c r="A27" s="72" t="s">
        <v>142</v>
      </c>
      <c r="B27" s="72" t="s">
        <v>143</v>
      </c>
      <c r="C27" s="72" t="s">
        <v>144</v>
      </c>
      <c r="D27" s="72" t="s">
        <v>185</v>
      </c>
      <c r="E27" s="72" t="s">
        <v>186</v>
      </c>
    </row>
    <row r="28" spans="1:5" ht="30" customHeight="1" x14ac:dyDescent="0.25">
      <c r="A28" s="41" t="s">
        <v>253</v>
      </c>
      <c r="B28" s="41" t="s">
        <v>254</v>
      </c>
      <c r="C28" s="43" t="s">
        <v>255</v>
      </c>
      <c r="D28" s="43" t="s">
        <v>244</v>
      </c>
      <c r="E28" s="79" t="s">
        <v>263</v>
      </c>
    </row>
    <row r="29" spans="1:5" ht="30" customHeight="1" x14ac:dyDescent="0.25">
      <c r="A29" s="72" t="s">
        <v>188</v>
      </c>
      <c r="B29" s="73" t="s">
        <v>187</v>
      </c>
      <c r="C29" s="72" t="s">
        <v>217</v>
      </c>
      <c r="D29" s="139" t="s">
        <v>218</v>
      </c>
      <c r="E29" s="140"/>
    </row>
    <row r="30" spans="1:5" ht="40.15" customHeight="1" x14ac:dyDescent="0.25">
      <c r="A30" s="128">
        <v>78690</v>
      </c>
      <c r="B30" s="128">
        <v>0</v>
      </c>
      <c r="C30" s="129">
        <f>IF(AND(A30="",B30=""),"",A30-B30)</f>
        <v>78690</v>
      </c>
      <c r="D30" s="142" t="s">
        <v>192</v>
      </c>
      <c r="E30" s="143"/>
    </row>
    <row r="31" spans="1:5" ht="15" customHeight="1" x14ac:dyDescent="0.25">
      <c r="A31" s="144"/>
      <c r="B31" s="145"/>
      <c r="C31" s="145"/>
      <c r="D31" s="145"/>
      <c r="E31" s="146"/>
    </row>
    <row r="32" spans="1:5" ht="24.75" customHeight="1" x14ac:dyDescent="0.25">
      <c r="A32" s="37" t="s">
        <v>219</v>
      </c>
      <c r="B32" s="38" t="s">
        <v>256</v>
      </c>
      <c r="C32" s="37" t="s">
        <v>82</v>
      </c>
      <c r="D32" s="137" t="s">
        <v>257</v>
      </c>
      <c r="E32" s="138"/>
    </row>
    <row r="33" spans="1:5" ht="18" customHeight="1" x14ac:dyDescent="0.25">
      <c r="A33" s="37" t="s">
        <v>83</v>
      </c>
      <c r="B33" s="106" t="s">
        <v>258</v>
      </c>
      <c r="C33" s="39" t="s">
        <v>84</v>
      </c>
      <c r="D33" s="131" t="s">
        <v>259</v>
      </c>
      <c r="E33" s="132"/>
    </row>
    <row r="34" spans="1:5" ht="25.5" x14ac:dyDescent="0.25">
      <c r="A34" s="39" t="s">
        <v>220</v>
      </c>
      <c r="B34" s="38" t="s">
        <v>253</v>
      </c>
      <c r="C34" s="39" t="s">
        <v>221</v>
      </c>
      <c r="D34" s="133" t="s">
        <v>260</v>
      </c>
      <c r="E34" s="134"/>
    </row>
    <row r="35" spans="1:5" ht="25.5" x14ac:dyDescent="0.25">
      <c r="A35" s="39" t="s">
        <v>222</v>
      </c>
      <c r="B35" s="38" t="s">
        <v>254</v>
      </c>
      <c r="C35" s="39" t="s">
        <v>224</v>
      </c>
      <c r="D35" s="133" t="s">
        <v>261</v>
      </c>
      <c r="E35" s="134"/>
    </row>
    <row r="36" spans="1:5" ht="25.5" customHeight="1" x14ac:dyDescent="0.25">
      <c r="A36" s="39" t="s">
        <v>223</v>
      </c>
      <c r="B36" s="38" t="s">
        <v>255</v>
      </c>
      <c r="C36" s="39" t="s">
        <v>225</v>
      </c>
      <c r="D36" s="135" t="s">
        <v>262</v>
      </c>
      <c r="E36" s="13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B5" sqref="B5"/>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239</v>
      </c>
      <c r="F3" s="97" t="s">
        <v>240</v>
      </c>
      <c r="U3" s="97" t="s">
        <v>239</v>
      </c>
      <c r="V3" s="97" t="s">
        <v>240</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15" customHeight="1" x14ac:dyDescent="0.2">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1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Q5" activePane="bottomRight" state="frozen"/>
      <selection pane="topRight" activeCell="Q1" sqref="Q1"/>
      <selection pane="bottomLeft" activeCell="A5" sqref="A5"/>
      <selection pane="bottomRight" activeCell="A4" sqref="A4"/>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1" x14ac:dyDescent="0.2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2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2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2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2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2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2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2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2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2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2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2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2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2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2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2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2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2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2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2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2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2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2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2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2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2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2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2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2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2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2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2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2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2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2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2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2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2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2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2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2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2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2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2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2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2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2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2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2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2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2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2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2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2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2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2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2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2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2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2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2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2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2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2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2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2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2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2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2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2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2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2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2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2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2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2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2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2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2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2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2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2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2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2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2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2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2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2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2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2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2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2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2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2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2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2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2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2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2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2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2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2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2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2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2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2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2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2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2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2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2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2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2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2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2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2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2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2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2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2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2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2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2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2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2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2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2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2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2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2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2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2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2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2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2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2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2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2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2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2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2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2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2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2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2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2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2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2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2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2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2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2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2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2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2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2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2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2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2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2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2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2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2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2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2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2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2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2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2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2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2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2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2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2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2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2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2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2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2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2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2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2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2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2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2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2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2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2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2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2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2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2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2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2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2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2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2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2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2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2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2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2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2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2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2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2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2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2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2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2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2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2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2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2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2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2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2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2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2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2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2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2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2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2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2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2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2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2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2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2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2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2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2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2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2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2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2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2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2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2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2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2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2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2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2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2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2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2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2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2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2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2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2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2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2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2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2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2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2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2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2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2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2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2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2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2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2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2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2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2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2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2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2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2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2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2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2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2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2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2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2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2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2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2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2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2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2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2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2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2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2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2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2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2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2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2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2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2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2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2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2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2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2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2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2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2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2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2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2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2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2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2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2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2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2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2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2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2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2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2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2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2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2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2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2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2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2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2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2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2025-09-13T10:59:34Z</dcterms:modified>
</cp:coreProperties>
</file>