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Nautan Css 107025/"/>
    </mc:Choice>
  </mc:AlternateContent>
  <xr:revisionPtr revIDLastSave="13" documentId="11_50734B44E97F656D5F3BD0C9396743D0ED69C5B4" xr6:coauthVersionLast="47" xr6:coauthVersionMax="47" xr10:uidLastSave="{C76E3321-94D0-4AE5-85CA-C53256E838A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<sst xmlns="http://schemas.openxmlformats.org/spreadsheetml/2006/main" count="357" uniqueCount="304">
  <si>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</si>
  <si>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</si>
  <si>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</si>
  <si>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</si>
  <si>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</si>
  <si>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</si>
  <si>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</si>
  <si>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</si>
  <si>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</si>
  <si>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</si>
  <si>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</si>
  <si>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</si>
  <si>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</si>
  <si>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</si>
  <si>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</si>
  <si>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</si>
  <si>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</si>
  <si>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</si>
  <si>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</si>
  <si>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</si>
  <si>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</si>
  <si>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</si>
  <si>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</si>
  <si>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</si>
  <si>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</si>
  <si>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</si>
  <si>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</si>
  <si>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</si>
  <si>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</si>
  <si>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</si>
  <si>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</si>
  <si>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</si>
  <si>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</si>
  <si>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</si>
  <si>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</si>
  <si>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</si>
  <si>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</si>
  <si>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</si>
  <si>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</si>
  <si>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</si>
  <si>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</si>
  <si>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</si>
  <si>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</si>
  <si>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</si>
  <si>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</si>
  <si>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</si>
  <si>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</si>
  <si>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</si>
  <si>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</si>
  <si>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</si>
  <si>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</si>
  <si>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</si>
  <si>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</si>
  <si>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</si>
  <si>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</si>
  <si>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</si>
  <si>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</si>
  <si>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</si>
  <si>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</si>
  <si>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</si>
  <si>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</si>
  <si>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</si>
  <si>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</si>
  <si>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</si>
  <si>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</si>
  <si>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</si>
  <si>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</si>
  <si>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</si>
  <si>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</si>
  <si>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</si>
  <si>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</si>
  <si>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</si>
  <si>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</si>
  <si>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</si>
  <si>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</si>
  <si>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</si>
  <si>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</si>
  <si>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</si>
  <si>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</si>
  <si>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</si>
  <si>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</si>
  <si>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</si>
  <si>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</si>
  <si>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</si>
  <si>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</si>
  <si>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</si>
  <si>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</si>
  <si>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</si>
  <si>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</si>
  <si>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</si>
  <si>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Pappu kumar Ram/SF0098082</t>
  </si>
  <si>
    <t>Baban kumar Ram/SF0064392</t>
  </si>
  <si>
    <t>Rakesh kumar Singh/SF007606</t>
  </si>
  <si>
    <t>Alok kumar Raju/SF0091403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</si>
  <si>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</si>
  <si>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</si>
  <si>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</si>
  <si>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</si>
  <si>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</si>
  <si>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</si>
  <si>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</si>
  <si>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</si>
  <si>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</si>
  <si>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</si>
  <si>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</si>
  <si>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</si>
  <si>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</si>
  <si>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</si>
  <si>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</si>
  <si>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</si>
  <si>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</si>
  <si>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</si>
  <si>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</si>
  <si>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</si>
  <si>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</si>
  <si>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</si>
  <si>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</si>
  <si>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</si>
  <si>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</si>
  <si>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</si>
  <si>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</si>
  <si>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</si>
  <si>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</si>
  <si>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</si>
  <si>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</si>
  <si>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</si>
  <si>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</si>
  <si>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</si>
  <si>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</si>
  <si>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</si>
  <si>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</si>
  <si>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Bihai-1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</si>
  <si>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</si>
  <si>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</si>
  <si>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</si>
  <si>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</si>
  <si>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</si>
  <si>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</si>
  <si>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</si>
  <si>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</si>
  <si>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</si>
  <si>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</si>
  <si>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</si>
  <si>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</si>
  <si>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</si>
  <si>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</si>
  <si>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</si>
  <si>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</si>
  <si>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</si>
  <si>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</si>
  <si>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</si>
  <si>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</si>
  <si>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</si>
  <si>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</si>
  <si>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</si>
  <si>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</si>
  <si>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</si>
  <si>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</si>
  <si>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</si>
  <si>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</si>
  <si>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</si>
  <si>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</si>
  <si>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</si>
  <si>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</si>
  <si>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</si>
  <si>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</si>
  <si>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</si>
  <si>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</si>
  <si>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</si>
  <si>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Vikash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</si>
  <si>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</si>
  <si>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</si>
  <si>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</si>
  <si>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SF0097774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</si>
  <si>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</si>
  <si>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SF0077523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</si>
  <si>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</si>
  <si>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</si>
  <si>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</si>
  <si>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</si>
  <si>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</si>
  <si>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</si>
  <si>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</si>
  <si>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</si>
  <si>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</si>
  <si>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</si>
  <si>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</si>
  <si>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</si>
  <si>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</si>
  <si>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</si>
  <si>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</si>
  <si>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</si>
  <si>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</si>
  <si>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</si>
  <si>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</si>
  <si>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</si>
  <si>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</si>
  <si>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</si>
  <si>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</si>
  <si>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</si>
  <si>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</si>
  <si>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</si>
  <si>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</si>
  <si>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Rajan kumar</t>
  </si>
  <si>
    <t>SF0066577</t>
  </si>
  <si>
    <t>LO</t>
  </si>
  <si>
    <t>698106</t>
  </si>
  <si>
    <t>SSF3672313</t>
  </si>
  <si>
    <t>SANGITA DEVI</t>
  </si>
  <si>
    <t>27-Mar-2023</t>
  </si>
  <si>
    <t>Borrower paid her EMI Rs 2250 on dated 10-08-2024, but demand not entry by LO Rajan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</si>
  <si>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</si>
  <si>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</si>
  <si>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</si>
  <si>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</si>
  <si>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</si>
  <si>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</si>
  <si>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</si>
  <si>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</si>
  <si>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</si>
  <si>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</si>
  <si>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</si>
  <si>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</si>
  <si>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</si>
  <si>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</si>
  <si>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</si>
  <si>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</si>
  <si>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</si>
  <si>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</si>
  <si>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</si>
  <si>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</si>
  <si>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</si>
  <si>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</si>
  <si>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</si>
  <si>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</si>
  <si>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</si>
  <si>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</si>
  <si>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</si>
  <si>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</si>
  <si>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</si>
  <si>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</si>
  <si>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</si>
  <si>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</si>
  <si>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</si>
  <si>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</si>
  <si>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</si>
  <si>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</si>
  <si>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</si>
  <si>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</si>
  <si>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</si>
  <si>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</si>
  <si>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</si>
  <si>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</si>
  <si>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</si>
  <si>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</si>
  <si>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</si>
  <si>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</si>
  <si>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</si>
  <si>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</si>
  <si>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</si>
  <si>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</si>
  <si>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</si>
  <si>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</si>
  <si>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</si>
  <si>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</si>
  <si>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</si>
  <si>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</si>
  <si>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</si>
  <si>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</si>
  <si>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</si>
  <si>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</si>
  <si>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</si>
  <si>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</si>
  <si>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</si>
  <si>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</si>
  <si>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</si>
  <si>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</si>
  <si>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</si>
  <si>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</si>
  <si>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</si>
  <si>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</si>
  <si>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Bihar-1</t>
  </si>
  <si>
    <t>Dabariya</t>
  </si>
  <si>
    <t>SF0096967</t>
  </si>
  <si>
    <t>Samarjit Pal</t>
  </si>
  <si>
    <t>698106 Saroj G1</t>
  </si>
  <si>
    <t>Chetana</t>
  </si>
  <si>
    <t>BC</t>
  </si>
  <si>
    <t>HINDU</t>
  </si>
  <si>
    <t>Animal Husbandry &amp; Poultry</t>
  </si>
  <si>
    <t>10</t>
  </si>
  <si>
    <t>1</t>
  </si>
  <si>
    <t>2.45 Yrs</t>
  </si>
  <si>
    <t>27 Mar 2023</t>
  </si>
  <si>
    <t>&gt; 2 to 4 Years</t>
  </si>
  <si>
    <t>10-May-2023</t>
  </si>
  <si>
    <t>11-Apr-2025</t>
  </si>
  <si>
    <t/>
  </si>
  <si>
    <t>Open</t>
  </si>
  <si>
    <t>7644098629</t>
  </si>
  <si>
    <t>Satyendra kumar Singh/SF0075615</t>
  </si>
  <si>
    <t>10:00AM</t>
  </si>
  <si>
    <t>FN25-26-02048</t>
  </si>
  <si>
    <t>"1.Fraud has been identified by css team on 21-08-2025 against LO Rajan kumar /SF0066577
2.Complain team raised complain on02-09-2025 vide complain number Fn25-26-02048 respectively.
3.At the time of Complain raised 1borrower was affected of Rs.6750.
4.LO Virendra kumar last working day from the branch was 01-03-2025.
5.After verification done by Audit team out of 1 borrowers physical verified 1 borrowers were affected of Rs.2250."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</si>
</sst>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8" fillId="0" borderId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7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27" fillId="0" borderId="0">
      <protection locked="0"/>
    </xf>
    <xf numFmtId="0" fontId="32" fillId="0" borderId="0"/>
    <xf numFmtId="0" fontId="27" fillId="0" borderId="0" applyNumberFormat="0" applyFill="0" applyBorder="0" applyAlignment="0" applyProtection="0"/>
    <xf numFmtId="0" fontId="27" fillId="0" borderId="0">
      <protection locked="0"/>
    </xf>
    <xf numFmtId="0" fontId="32" fillId="0" borderId="0"/>
    <xf numFmtId="0" fontId="33" fillId="0" borderId="0"/>
    <xf numFmtId="0" fontId="27" fillId="0" borderId="0"/>
    <xf numFmtId="0" fontId="29" fillId="0" borderId="0"/>
    <xf numFmtId="0" fontId="32" fillId="0" borderId="0"/>
    <xf numFmtId="0" fontId="32" fillId="0" borderId="0"/>
    <xf numFmtId="165" fontId="3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7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8" fontId="2" fillId="0" borderId="1" xfId="0" applyNumberFormat="1" applyFont="1" applyBorder="1" applyAlignment="1" applyProtection="1">
      <alignment horizontal="left" vertical="center"/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1" fontId="20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21" fillId="0" borderId="1" xfId="0" applyFont="1" applyBorder="1" applyAlignment="1" applyProtection="1">
      <alignment horizontal="left" vertical="center"/>
      <protection locked="0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3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2" fontId="22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4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5" fillId="0" borderId="0" xfId="0" applyFont="1" applyAlignment="1">
      <alignment horizontal="left" vertical="center" wrapText="1" indent="1"/>
    </xf>
    <xf numFmtId="14" fontId="5" fillId="2" borderId="0" xfId="0" applyNumberFormat="1" applyFont="1" applyFill="1" applyProtection="1">
      <protection locked="0"/>
    </xf>
    <xf numFmtId="0" fontId="1" fillId="2" borderId="0" xfId="0" applyFont="1" applyFill="1" applyProtection="1">
      <protection locked="0"/>
    </xf>
    <xf numFmtId="0" fontId="12" fillId="13" borderId="1" xfId="21" applyFont="1" applyFill="1" applyBorder="1" applyAlignment="1">
      <alignment horizontal="center"/>
    </xf>
    <xf numFmtId="0" fontId="22" fillId="2" borderId="12" xfId="0" applyFont="1" applyFill="1" applyBorder="1" applyAlignment="1" applyProtection="1">
      <alignment horizontal="left" vertical="center" wrapText="1"/>
      <protection locked="0"/>
    </xf>
    <xf numFmtId="0" fontId="22" fillId="2" borderId="11" xfId="0" applyFont="1" applyFill="1" applyBorder="1" applyAlignment="1" applyProtection="1">
      <alignment horizontal="left" vertical="center" wrapText="1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1" fillId="0" borderId="11" xfId="0" applyFont="1" applyBorder="1" applyAlignment="1" applyProtection="1">
      <alignment horizontal="left" vertical="center"/>
      <protection locked="0"/>
    </xf>
    <xf numFmtId="0" fontId="21" fillId="0" borderId="12" xfId="0" applyFont="1" applyBorder="1" applyProtection="1">
      <protection locked="0"/>
    </xf>
    <xf numFmtId="0" fontId="21" fillId="0" borderId="11" xfId="0" applyFont="1" applyBorder="1" applyProtection="1">
      <protection locked="0"/>
    </xf>
    <xf numFmtId="0" fontId="21" fillId="0" borderId="1" xfId="0" applyFont="1" applyBorder="1" applyProtection="1"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N1" workbookViewId="0">
      <pane ySplit="4" topLeftCell="A5" activePane="bottomLeft" state="frozen"/>
      <selection pane="bottomLeft" activeCell="T5" sqref="T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BH3473</v>
      </c>
      <c r="D5" s="112" t="str">
        <f>IF('Physical Cash at Safe'!D28="Yes",'Physical Cash at Safe'!A4,'Borrower Wise Details'!C5)</f>
        <v>Nautan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45890</v>
      </c>
      <c r="H5" s="114" t="s">
        <v>89</v>
      </c>
      <c r="I5" s="113">
        <v>45902</v>
      </c>
      <c r="J5" s="116" t="str">
        <f>IF('Physical Cash at Safe'!D28="Yes",'Physical Cash at Safe'!E28,IF('Borrower Wise Details'!D5&lt;&gt;"",'Borrower Wise Details'!D5,""))</f>
        <v>FN25-26-02048</v>
      </c>
      <c r="K5" s="117">
        <v>1</v>
      </c>
      <c r="L5" s="118">
        <v>2250</v>
      </c>
      <c r="M5" s="118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Rajan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SF0066577</v>
      </c>
      <c r="U5" s="122" t="s">
        <v>94</v>
      </c>
      <c r="V5" s="113">
        <v>45701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3">
        <v>45907</v>
      </c>
      <c r="AA5" s="113">
        <v>45907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2250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2250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45911</v>
      </c>
      <c r="AH5" s="126" t="s">
        <v>303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2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4" t="s">
        <v>97</v>
      </c>
      <c r="I3" s="134"/>
      <c r="J3" s="134"/>
      <c r="K3" s="134"/>
      <c r="L3" s="134"/>
      <c r="M3" s="134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39" t="str">
        <f>IF('Fraud Investigation Report'!C5="","",'Fraud Investigation Report'!C5)</f>
        <v>BH3473</v>
      </c>
      <c r="C5" s="97" t="str">
        <f>IF('Fraud Investigation Report'!D5="","",'Fraud Investigation Report'!D5)</f>
        <v>Nautan</v>
      </c>
      <c r="D5" s="98" t="str">
        <f>IF(OR('Fraud Investigation Report'!R5="",'Fraud Investigation Report'!R5=0),"",'Fraud Investigation Report'!R5)</f>
        <v>Rajan kumar</v>
      </c>
      <c r="E5" s="98" t="str">
        <f>IF(OR('Fraud Investigation Report'!T5="",'Fraud Investigation Report'!T5=0),"",'Fraud Investigation Report'!T5)</f>
        <v>SF0066577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FN25-26-02048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2250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2250</v>
      </c>
      <c r="O5" s="99">
        <f>IF('Fraud Investigation Report'!AD5="","",'Fraud Investigation Report'!AD5)</f>
        <v>0</v>
      </c>
      <c r="P5" s="102">
        <f>IF(AND(N5="",O5=""),"",IF(O5="",N5,N5-IF(ISNUMBER(O5),O5,0)))</f>
        <v>2250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6" t="s">
        <v>52</v>
      </c>
      <c r="B1" s="157"/>
      <c r="C1" s="157"/>
      <c r="D1" s="157"/>
      <c r="E1" s="158"/>
    </row>
    <row r="2" spans="1:5" ht="18.5">
      <c r="A2" s="53"/>
      <c r="B2" s="159" t="s">
        <v>53</v>
      </c>
      <c r="C2" s="159"/>
      <c r="D2" s="159"/>
      <c r="E2" s="54"/>
    </row>
    <row r="3" spans="1:5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1" t="s">
        <v>122</v>
      </c>
      <c r="C4" s="41" t="s">
        <v>123</v>
      </c>
      <c r="D4" s="41" t="s">
        <v>124</v>
      </c>
      <c r="E4" s="41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45907</v>
      </c>
      <c r="C6" s="59">
        <v>45906</v>
      </c>
      <c r="D6" s="59">
        <v>45907</v>
      </c>
      <c r="E6" s="60">
        <v>0.30555555555555602</v>
      </c>
    </row>
    <row r="7" spans="1:5" ht="15.5">
      <c r="A7" s="160" t="s">
        <v>132</v>
      </c>
      <c r="B7" s="161"/>
      <c r="C7" s="161"/>
      <c r="D7" s="161"/>
      <c r="E7" s="161"/>
    </row>
    <row r="8" spans="1:5" ht="15" customHeight="1">
      <c r="A8" s="166" t="s">
        <v>133</v>
      </c>
      <c r="B8" s="162" t="s">
        <v>134</v>
      </c>
      <c r="C8" s="163"/>
      <c r="D8" s="164" t="s">
        <v>135</v>
      </c>
      <c r="E8" s="165"/>
    </row>
    <row r="9" spans="1:5">
      <c r="A9" s="167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156</v>
      </c>
      <c r="C11" s="65">
        <f>B11*A11</f>
        <v>78000</v>
      </c>
      <c r="D11" s="67">
        <v>157</v>
      </c>
      <c r="E11" s="65">
        <f t="shared" ref="E11:E17" si="0">D11*A11</f>
        <v>78500</v>
      </c>
    </row>
    <row r="12" spans="1:5">
      <c r="A12" s="66">
        <v>200</v>
      </c>
      <c r="B12" s="67">
        <v>28</v>
      </c>
      <c r="C12" s="65">
        <f>B12*A12</f>
        <v>5600</v>
      </c>
      <c r="D12" s="67">
        <v>24</v>
      </c>
      <c r="E12" s="65">
        <f t="shared" si="0"/>
        <v>4800</v>
      </c>
    </row>
    <row r="13" spans="1:5">
      <c r="A13" s="66">
        <v>100</v>
      </c>
      <c r="B13" s="67">
        <v>124</v>
      </c>
      <c r="C13" s="65">
        <f t="shared" ref="C13:C17" si="1">B13*A13</f>
        <v>12400</v>
      </c>
      <c r="D13" s="67">
        <v>129</v>
      </c>
      <c r="E13" s="65">
        <f t="shared" si="0"/>
        <v>12900</v>
      </c>
    </row>
    <row r="14" spans="1:5">
      <c r="A14" s="66">
        <v>50</v>
      </c>
      <c r="B14" s="67">
        <v>115</v>
      </c>
      <c r="C14" s="65">
        <f t="shared" si="1"/>
        <v>5750</v>
      </c>
      <c r="D14" s="67">
        <v>114</v>
      </c>
      <c r="E14" s="65">
        <f t="shared" si="0"/>
        <v>5700</v>
      </c>
    </row>
    <row r="15" spans="1:5">
      <c r="A15" s="66">
        <v>20</v>
      </c>
      <c r="B15" s="67">
        <v>33</v>
      </c>
      <c r="C15" s="65">
        <f t="shared" si="1"/>
        <v>660</v>
      </c>
      <c r="D15" s="67">
        <v>33</v>
      </c>
      <c r="E15" s="65">
        <f t="shared" si="0"/>
        <v>660</v>
      </c>
    </row>
    <row r="16" spans="1:5">
      <c r="A16" s="66">
        <v>10</v>
      </c>
      <c r="B16" s="67">
        <v>11</v>
      </c>
      <c r="C16" s="65">
        <f t="shared" si="1"/>
        <v>110</v>
      </c>
      <c r="D16" s="67">
        <v>7</v>
      </c>
      <c r="E16" s="65">
        <f t="shared" si="0"/>
        <v>70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138</v>
      </c>
      <c r="B18" s="69">
        <v>119</v>
      </c>
      <c r="C18" s="65">
        <f>B18</f>
        <v>119</v>
      </c>
      <c r="D18" s="69">
        <v>9</v>
      </c>
      <c r="E18" s="70">
        <f>D18</f>
        <v>9</v>
      </c>
    </row>
    <row r="19" spans="1:5">
      <c r="A19" s="71"/>
      <c r="B19" s="72" t="s">
        <v>139</v>
      </c>
      <c r="C19" s="73">
        <f>SUM(C10:C18)</f>
        <v>102639</v>
      </c>
      <c r="D19" s="72" t="s">
        <v>139</v>
      </c>
      <c r="E19" s="73">
        <f>SUM(E10:E18)</f>
        <v>102639</v>
      </c>
    </row>
    <row r="20" spans="1:5" ht="30" customHeight="1">
      <c r="A20" s="151" t="s">
        <v>140</v>
      </c>
      <c r="B20" s="152"/>
      <c r="C20" s="74">
        <v>102639</v>
      </c>
      <c r="D20" s="75" t="s">
        <v>141</v>
      </c>
      <c r="E20" s="76">
        <v>0</v>
      </c>
    </row>
    <row r="21" spans="1:5" ht="30" customHeight="1">
      <c r="A21" s="153" t="s">
        <v>142</v>
      </c>
      <c r="B21" s="154"/>
      <c r="C21" s="76">
        <v>0</v>
      </c>
      <c r="D21" s="75" t="s">
        <v>143</v>
      </c>
      <c r="E21" s="76">
        <v>0</v>
      </c>
    </row>
    <row r="22" spans="1:5" ht="30" customHeight="1">
      <c r="A22" s="153" t="s">
        <v>144</v>
      </c>
      <c r="B22" s="154"/>
      <c r="C22" s="76">
        <v>0</v>
      </c>
      <c r="D22" s="77" t="s">
        <v>145</v>
      </c>
      <c r="E22" s="76"/>
    </row>
    <row r="23" spans="1:5" ht="30" customHeight="1">
      <c r="A23" s="153" t="s">
        <v>146</v>
      </c>
      <c r="B23" s="154"/>
      <c r="C23" s="78">
        <f>(C19+C21)-(E20+E21)-E19</f>
        <v>0</v>
      </c>
      <c r="D23" s="79" t="s">
        <v>147</v>
      </c>
      <c r="E23" s="76">
        <v>0</v>
      </c>
    </row>
    <row r="24" spans="1:5" ht="82.5" customHeight="1">
      <c r="A24" s="75" t="s">
        <v>148</v>
      </c>
      <c r="B24" s="155"/>
      <c r="C24" s="155"/>
      <c r="D24" s="155"/>
      <c r="E24" s="155"/>
    </row>
    <row r="25" spans="1:5" ht="57.75" customHeight="1">
      <c r="A25" s="80" t="s">
        <v>149</v>
      </c>
      <c r="B25" s="142"/>
      <c r="C25" s="142"/>
      <c r="D25" s="142"/>
      <c r="E25" s="142"/>
    </row>
    <row r="26" spans="1:5" ht="20.149999999999999" customHeight="1">
      <c r="A26" s="143" t="s">
        <v>150</v>
      </c>
      <c r="B26" s="143"/>
      <c r="C26" s="143"/>
      <c r="D26" s="143"/>
      <c r="E26" s="143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4" t="s">
        <v>159</v>
      </c>
      <c r="E29" s="145"/>
    </row>
    <row r="30" spans="1:5" ht="40" customHeight="1">
      <c r="A30" s="85"/>
      <c r="B30" s="85"/>
      <c r="C30" s="86">
        <f>A30-B30</f>
        <v>0</v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87" t="s">
        <v>160</v>
      </c>
      <c r="B32" s="88" t="s">
        <v>161</v>
      </c>
      <c r="C32" s="87" t="s">
        <v>162</v>
      </c>
      <c r="D32" s="135" t="s">
        <v>163</v>
      </c>
      <c r="E32" s="136"/>
    </row>
    <row r="33" spans="1:5" ht="18" customHeight="1">
      <c r="A33" s="87" t="s">
        <v>164</v>
      </c>
      <c r="B33" s="88" t="s">
        <v>165</v>
      </c>
      <c r="C33" s="89" t="s">
        <v>166</v>
      </c>
      <c r="D33" s="137" t="s">
        <v>167</v>
      </c>
      <c r="E33" s="138"/>
    </row>
    <row r="34" spans="1:5" ht="26">
      <c r="A34" s="89" t="s">
        <v>168</v>
      </c>
      <c r="B34" s="88" t="s">
        <v>169</v>
      </c>
      <c r="C34" s="89" t="s">
        <v>170</v>
      </c>
      <c r="D34" s="139" t="s">
        <v>171</v>
      </c>
      <c r="E34" s="140"/>
    </row>
    <row r="35" spans="1:5" ht="26">
      <c r="A35" s="89" t="s">
        <v>172</v>
      </c>
      <c r="B35" s="88" t="s">
        <v>173</v>
      </c>
      <c r="C35" s="89" t="s">
        <v>174</v>
      </c>
      <c r="D35" s="139" t="s">
        <v>175</v>
      </c>
      <c r="E35" s="140"/>
    </row>
    <row r="36" spans="1:5" ht="25.5" customHeight="1">
      <c r="A36" s="89" t="s">
        <v>176</v>
      </c>
      <c r="B36" s="88" t="s">
        <v>177</v>
      </c>
      <c r="C36" s="89" t="s">
        <v>178</v>
      </c>
      <c r="D36" s="141" t="s">
        <v>179</v>
      </c>
      <c r="E36" s="14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4.7265625" style="30" customWidth="1"/>
    <col min="2" max="2" width="8.453125" style="30" customWidth="1"/>
    <col min="3" max="3" width="7.08984375" style="30" customWidth="1"/>
    <col min="4" max="4" width="16.453125" style="30" customWidth="1"/>
    <col min="5" max="5" width="14.90625" style="30" customWidth="1"/>
    <col min="6" max="6" width="20.36328125" style="30" customWidth="1"/>
    <col min="7" max="7" width="20.7265625" style="30" customWidth="1"/>
    <col min="8" max="8" width="20.81640625" style="30" customWidth="1"/>
    <col min="9" max="9" width="14.8164062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99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" customHeight="1">
      <c r="A5" s="38">
        <v>1</v>
      </c>
      <c r="B5" s="39" t="str">
        <f>IF('Loan Outstanding Report'!$G$5="","",'Loan Outstanding Report'!$G$5)</f>
        <v>BH3473</v>
      </c>
      <c r="C5" s="40" t="str">
        <f>IF('Loan Outstanding Report'!$H$5="","",'Loan Outstanding Report'!$H$5)</f>
        <v>Nautan</v>
      </c>
      <c r="D5" s="41" t="s">
        <v>302</v>
      </c>
      <c r="E5" s="42">
        <v>45907</v>
      </c>
      <c r="F5" s="14" t="s">
        <v>203</v>
      </c>
      <c r="G5" s="43" t="s">
        <v>204</v>
      </c>
      <c r="H5" s="43" t="s">
        <v>205</v>
      </c>
      <c r="I5" s="13" t="s">
        <v>206</v>
      </c>
      <c r="J5" s="13" t="s">
        <v>207</v>
      </c>
      <c r="K5" s="13" t="s">
        <v>208</v>
      </c>
      <c r="L5" s="13">
        <v>351228153</v>
      </c>
      <c r="M5" s="13" t="s">
        <v>209</v>
      </c>
      <c r="N5" s="15">
        <v>41952</v>
      </c>
      <c r="O5" s="45">
        <v>2250</v>
      </c>
      <c r="P5" s="46" t="s">
        <v>9</v>
      </c>
      <c r="Q5" s="49">
        <v>45514</v>
      </c>
      <c r="R5" s="45">
        <v>2250</v>
      </c>
      <c r="S5" s="45">
        <v>0</v>
      </c>
      <c r="T5" s="45">
        <v>0</v>
      </c>
      <c r="U5" s="50">
        <f t="shared" ref="U5" si="0">IF(AND(ISBLANK(R5),ISBLANK(S5),ISBLANK(T5)),"",R5-(S5+T5))</f>
        <v>2250</v>
      </c>
      <c r="V5" s="28" t="s">
        <v>7</v>
      </c>
      <c r="W5" s="51" t="s">
        <v>210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8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8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8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8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8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8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8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8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8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8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8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8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8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8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8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8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8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8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8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8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8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8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8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8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8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8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8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8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8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8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8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8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8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8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8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8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8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8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8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8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8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8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8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8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8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8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8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8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8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8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8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8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8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8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8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8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8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8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8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8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8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8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8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8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8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8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8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8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8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8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8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8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8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8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8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8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8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8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8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8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8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8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8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8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8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8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8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8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8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8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8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8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8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8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8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8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8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8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8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8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8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8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8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8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8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8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8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8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8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8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8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8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8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8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8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8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8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8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8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8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8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8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8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8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8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8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8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8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8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8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8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8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8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8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8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8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8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8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8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8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8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8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8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8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8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8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8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8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8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8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8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8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8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8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8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8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8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8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8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8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8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8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8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8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8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8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8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8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8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8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8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8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8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8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8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8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8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8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8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8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8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8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8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8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8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8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8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8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8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8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8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8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8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8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8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8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8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8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8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8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8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8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8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8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8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8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8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8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8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8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8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8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8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8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8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8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8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8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8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8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8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8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8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8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8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8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8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8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8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8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8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8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8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8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8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8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8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8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8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8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8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8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8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8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8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8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8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8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8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8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8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8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8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8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8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8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8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8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8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8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8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8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8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8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8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8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8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8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8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8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8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8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8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8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8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8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8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8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8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8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8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8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8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8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8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8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8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8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8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8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8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8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8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8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8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8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8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8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8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8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8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8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8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8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8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8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8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8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8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8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8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8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8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8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8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8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8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8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8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8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8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8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8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8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8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8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8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8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8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8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8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8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8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8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8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8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8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8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8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8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8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8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8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8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8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8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8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8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8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8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8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8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8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8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8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8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8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8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8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8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8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8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8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8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8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8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8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8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8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8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8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8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8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8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8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8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8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8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8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8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8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8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8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8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8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8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8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8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8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8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8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8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8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8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8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8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8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8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8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8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8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8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8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8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8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8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8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8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8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8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8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8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8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8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8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8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8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8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8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8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8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8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8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8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8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8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8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8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8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8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8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8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8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8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8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8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8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8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8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8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8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8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8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8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8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8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8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8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8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8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8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8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8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8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8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8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8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8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8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8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8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8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8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8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8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8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8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8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8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8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8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8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8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8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8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8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8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8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8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8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8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8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8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8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8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8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8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8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8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8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8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8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8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8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8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8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8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8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8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8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8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8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8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8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8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8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8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8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8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8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8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8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8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8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8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8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8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8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8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8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8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8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8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8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8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8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8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8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8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8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8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8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8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8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8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8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8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8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8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8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8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8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8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8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8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8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8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8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8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8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8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8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8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8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8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8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8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8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8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8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8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8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8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8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8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8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8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8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8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8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8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8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8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8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8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8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8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8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8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8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8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8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8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8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8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8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8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8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8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8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8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8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8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8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8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8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8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8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8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8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8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8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8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8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8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8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8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8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8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8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8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8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8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8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8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8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8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8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8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8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8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8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8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8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8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8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8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8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8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8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8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8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8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8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8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8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8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8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8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8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8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8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8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8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8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8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8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8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8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8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8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8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8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8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8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8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8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8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8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8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8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8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8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8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8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8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8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8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8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8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8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8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8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8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8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8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8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8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8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8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8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8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8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8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8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8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8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8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8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8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8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8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8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8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8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8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8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8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8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8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8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8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8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8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8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8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8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8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8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8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8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8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8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8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8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8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8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8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8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8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8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8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8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8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8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8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8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8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8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8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8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8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8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8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8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8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8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8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8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8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8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8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8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8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8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8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8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8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8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8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8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8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8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8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8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8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8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8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8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8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8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8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8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8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8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8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8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8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8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8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8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8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8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8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8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8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8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8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8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8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8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8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8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8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8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8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8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8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8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8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8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8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8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8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8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8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8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8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8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8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8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8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8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8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8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8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8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8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8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8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8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8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8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8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8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8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8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8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8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8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8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8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8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8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8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8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8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8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8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8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8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8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8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8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8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8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8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8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8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8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8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8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8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8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8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8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8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8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8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8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8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8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8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8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8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8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8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8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8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8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8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8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8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8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8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8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8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8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8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8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8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8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8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8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8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8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8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8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8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8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8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8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8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8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8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8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8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8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8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8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8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8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8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8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8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8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8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8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8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8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8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8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8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8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8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8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8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8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8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8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8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8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8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8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8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8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8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8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8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8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8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8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8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8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8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8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8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8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8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8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8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8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8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8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8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8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8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8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8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8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8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8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8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8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8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8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8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8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8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8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8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8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8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8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8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8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8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8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8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8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8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8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8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8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8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8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8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8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8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8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8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8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8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8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8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8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8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8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8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8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8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8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8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8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7" sqref="A7"/>
    </sheetView>
  </sheetViews>
  <sheetFormatPr defaultColWidth="0" defaultRowHeight="14.5" zeroHeight="1"/>
  <cols>
    <col min="1" max="1" width="4.453125" style="2" customWidth="1"/>
    <col min="2" max="2" width="4.6328125" style="2" customWidth="1"/>
    <col min="3" max="3" width="10.54296875" style="2" bestFit="1" customWidth="1"/>
    <col min="4" max="4" width="6.08984375" style="2" customWidth="1"/>
    <col min="5" max="5" width="5.81640625" style="2" customWidth="1"/>
    <col min="6" max="6" width="8.1796875" style="2" customWidth="1"/>
    <col min="7" max="7" width="6.7265625" style="2" customWidth="1"/>
    <col min="8" max="8" width="6.26953125" style="2" customWidth="1"/>
    <col min="9" max="9" width="7.26953125" style="2" customWidth="1"/>
    <col min="10" max="10" width="8.08984375" style="2" customWidth="1"/>
    <col min="11" max="11" width="8.7265625" style="2" customWidth="1"/>
    <col min="12" max="13" width="9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17.81640625" style="2" customWidth="1"/>
    <col min="61" max="61" width="8.6328125" style="2" customWidth="1"/>
    <col min="62" max="62" width="10.36328125" style="2" customWidth="1"/>
    <col min="63" max="63" width="14.1796875" style="3" customWidth="1"/>
    <col min="64" max="64" width="14.6328125" style="3" customWidth="1"/>
    <col min="65" max="65" width="8.54296875" style="4" customWidth="1"/>
    <col min="66" max="66" width="8.54296875" style="5" customWidth="1"/>
    <col min="67" max="67" width="11.81640625" style="6" customWidth="1"/>
    <col min="68" max="68" width="12.26953125" style="2" customWidth="1"/>
    <col min="69" max="69" width="10.5429687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211</v>
      </c>
      <c r="B1" s="9"/>
      <c r="C1" s="132">
        <v>45847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132">
        <v>45847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33" t="s">
        <v>301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214</v>
      </c>
    </row>
    <row r="4" spans="1:70" ht="91">
      <c r="A4" s="11" t="s">
        <v>215</v>
      </c>
      <c r="B4" s="11" t="s">
        <v>216</v>
      </c>
      <c r="C4" s="11" t="s">
        <v>126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189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281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21281</v>
      </c>
      <c r="J5" s="13" t="s">
        <v>282</v>
      </c>
      <c r="K5" s="13">
        <v>21281</v>
      </c>
      <c r="L5" s="13" t="s">
        <v>283</v>
      </c>
      <c r="M5" s="13" t="s">
        <v>284</v>
      </c>
      <c r="N5" s="13">
        <v>30936</v>
      </c>
      <c r="O5" s="13" t="s">
        <v>206</v>
      </c>
      <c r="P5" s="13">
        <v>488079</v>
      </c>
      <c r="Q5" s="13" t="s">
        <v>285</v>
      </c>
      <c r="R5" s="13" t="s">
        <v>286</v>
      </c>
      <c r="S5" s="13" t="s">
        <v>207</v>
      </c>
      <c r="T5" s="13" t="s">
        <v>207</v>
      </c>
      <c r="U5" s="13" t="s">
        <v>287</v>
      </c>
      <c r="V5" s="13" t="s">
        <v>288</v>
      </c>
      <c r="W5" s="13">
        <v>541</v>
      </c>
      <c r="X5" s="13" t="s">
        <v>289</v>
      </c>
      <c r="Y5" s="13">
        <v>351228153</v>
      </c>
      <c r="Z5" s="13" t="s">
        <v>208</v>
      </c>
      <c r="AA5" s="13" t="s">
        <v>209</v>
      </c>
      <c r="AB5" s="15">
        <v>41952</v>
      </c>
      <c r="AC5" s="13" t="s">
        <v>290</v>
      </c>
      <c r="AD5" s="13">
        <v>24</v>
      </c>
      <c r="AE5" s="13" t="s">
        <v>291</v>
      </c>
      <c r="AF5" s="13" t="s">
        <v>292</v>
      </c>
      <c r="AG5" s="13" t="s">
        <v>293</v>
      </c>
      <c r="AH5" s="13" t="s">
        <v>294</v>
      </c>
      <c r="AI5" s="13" t="s">
        <v>295</v>
      </c>
      <c r="AJ5" s="15">
        <v>2471</v>
      </c>
      <c r="AK5" s="15">
        <v>2250</v>
      </c>
      <c r="AL5" s="13" t="s">
        <v>296</v>
      </c>
      <c r="AM5" s="15">
        <v>35470.21</v>
      </c>
      <c r="AN5" s="15">
        <v>12000.79</v>
      </c>
      <c r="AO5" s="15">
        <v>47471</v>
      </c>
      <c r="AP5" s="15">
        <v>6481.79</v>
      </c>
      <c r="AQ5" s="15">
        <v>268.20999999999998</v>
      </c>
      <c r="AR5" s="15">
        <v>6750</v>
      </c>
      <c r="AS5" s="15">
        <v>6481.79</v>
      </c>
      <c r="AT5" s="15">
        <v>268.20999999999998</v>
      </c>
      <c r="AU5" s="15">
        <v>6750</v>
      </c>
      <c r="AV5" s="13">
        <v>28</v>
      </c>
      <c r="AW5" s="13" t="s">
        <v>297</v>
      </c>
      <c r="AX5" s="13" t="s">
        <v>297</v>
      </c>
      <c r="AY5" s="13" t="s">
        <v>297</v>
      </c>
      <c r="AZ5" s="13" t="s">
        <v>297</v>
      </c>
      <c r="BA5" s="13" t="s">
        <v>297</v>
      </c>
      <c r="BB5" s="13" t="s">
        <v>298</v>
      </c>
      <c r="BC5" s="13" t="s">
        <v>297</v>
      </c>
      <c r="BD5" s="13" t="s">
        <v>297</v>
      </c>
      <c r="BE5" s="15">
        <v>0</v>
      </c>
      <c r="BF5" s="13" t="s">
        <v>207</v>
      </c>
      <c r="BG5" s="13" t="s">
        <v>299</v>
      </c>
      <c r="BH5" s="23" t="s">
        <v>300</v>
      </c>
      <c r="BI5" s="14" t="s">
        <v>10</v>
      </c>
      <c r="BJ5" s="24">
        <v>45907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2250</v>
      </c>
      <c r="BQ5" s="28" t="s">
        <v>7</v>
      </c>
      <c r="BR5" s="29" t="s">
        <v>210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2025-09-11T06:34:04Z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C0EEC043308A40F4A5F8396065FA0774_12</vt:lpwstr>
  </property>
  <property fmtid="{D5CDD505-2E9C-101B-9397-08002B2CF9AE}" pid="3" name="KSOProductBuildVer">
    <vt:lpwstr>1033-12.2.0.22549</vt:lpwstr>
  </property>
</Properties>
</file>