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Motipur CSS/"/>
    </mc:Choice>
  </mc:AlternateContent>
  <xr:revisionPtr revIDLastSave="118" documentId="8_{34EE551E-6DF0-4AFB-B1A5-A74E147B28C0}" xr6:coauthVersionLast="47" xr6:coauthVersionMax="47" xr10:uidLastSave="{E2BD9C9D-E901-41B5-B4D3-5E4BCDFECE0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<sst xmlns="http://schemas.openxmlformats.org/spreadsheetml/2006/main" count="357" uniqueCount="299">
  <si>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</si>
  <si>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</si>
  <si>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</si>
  <si>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</si>
  <si>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</si>
  <si>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</si>
  <si>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</si>
  <si>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</si>
  <si>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</si>
  <si>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</si>
  <si>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</si>
  <si>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</si>
  <si>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</si>
  <si>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</si>
  <si>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</si>
  <si>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</si>
  <si>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</si>
  <si>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</si>
  <si>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</si>
  <si>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</si>
  <si>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</si>
  <si>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</si>
  <si>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</si>
  <si>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</si>
  <si>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</si>
  <si>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</si>
  <si>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</si>
  <si>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</si>
  <si>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</si>
  <si>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</si>
  <si>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</si>
  <si>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</si>
  <si>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</si>
  <si>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</si>
  <si>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</si>
  <si>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</si>
  <si>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</si>
  <si>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</si>
  <si>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</si>
  <si>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</si>
  <si>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</si>
  <si>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</si>
  <si>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</si>
  <si>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</si>
  <si>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</si>
  <si>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</si>
  <si>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</si>
  <si>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</si>
  <si>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</si>
  <si>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</si>
  <si>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</si>
  <si>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</si>
  <si>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</si>
  <si>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</si>
  <si>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</si>
  <si>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</si>
  <si>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</si>
  <si>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</si>
  <si>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</si>
  <si>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</si>
  <si>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</si>
  <si>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</si>
  <si>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</si>
  <si>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</si>
  <si>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</si>
  <si>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</si>
  <si>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</si>
  <si>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</si>
  <si>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</si>
  <si>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</si>
  <si>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</si>
  <si>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</si>
  <si>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</si>
  <si>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</si>
  <si>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</si>
  <si>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</si>
  <si>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</si>
  <si>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</si>
  <si>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</si>
  <si>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</si>
  <si>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</si>
  <si>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</si>
  <si>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</si>
  <si>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</si>
  <si>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</si>
  <si>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</si>
  <si>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</si>
  <si>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</si>
  <si>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</si>
  <si>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</si>
  <si>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</si>
  <si>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</si>
  <si>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</si>
  <si>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</si>
  <si>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</si>
  <si>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</si>
  <si>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</si>
  <si>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</si>
  <si>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</si>
  <si>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</si>
  <si>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</si>
  <si>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</si>
  <si>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</si>
  <si>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</si>
  <si>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</si>
  <si>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</si>
  <si>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</si>
  <si>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</si>
  <si>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</si>
  <si>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</si>
  <si>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</si>
  <si>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</si>
  <si>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</si>
  <si>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</si>
  <si>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</si>
  <si>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</si>
  <si>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</si>
  <si>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</si>
  <si>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</si>
  <si>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</si>
  <si>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</si>
  <si>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</si>
  <si>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</si>
  <si>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</si>
  <si>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</si>
  <si>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</si>
  <si>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</si>
  <si>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</si>
  <si>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</si>
  <si>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</si>
  <si>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</si>
  <si>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</si>
  <si>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</si>
  <si>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</si>
  <si>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</si>
  <si>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</si>
  <si>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</si>
  <si>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</si>
  <si>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</si>
  <si>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</si>
  <si>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</si>
  <si>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</si>
  <si>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</si>
  <si>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</si>
  <si>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</si>
  <si>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</si>
  <si>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</si>
  <si>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</si>
  <si>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</si>
  <si>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</si>
  <si>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</si>
  <si>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</si>
  <si>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</si>
  <si>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</si>
  <si>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</si>
  <si>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</si>
  <si>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</si>
  <si>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</si>
  <si>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</si>
  <si>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</si>
  <si>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</si>
  <si>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</si>
  <si>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</si>
  <si>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</si>
  <si>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</si>
  <si>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</si>
  <si>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</si>
  <si>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</si>
  <si>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</si>
  <si>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</si>
  <si>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</si>
  <si>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</si>
  <si>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</si>
  <si>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</si>
  <si>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</si>
  <si>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</si>
  <si>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</si>
  <si>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</si>
  <si>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</si>
  <si>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</si>
  <si>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</si>
  <si>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</si>
  <si>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</si>
  <si>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</si>
  <si>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</si>
  <si>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</si>
  <si>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</si>
  <si>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</si>
  <si>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</si>
  <si>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</si>
  <si>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</si>
  <si>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</si>
  <si>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</si>
  <si>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</si>
  <si>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</si>
  <si>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</si>
  <si>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</si>
  <si>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</si>
  <si>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</si>
  <si>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</si>
  <si>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</si>
  <si>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</si>
  <si>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</si>
  <si>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</si>
  <si>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</si>
  <si>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</si>
  <si>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</si>
  <si>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</si>
  <si>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</si>
  <si>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</si>
  <si>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</si>
  <si>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</si>
  <si>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</si>
  <si>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</si>
  <si>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</si>
  <si>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</si>
  <si>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</si>
  <si>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</si>
  <si>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</si>
  <si>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</si>
  <si>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</si>
  <si>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</si>
  <si>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</si>
  <si>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</si>
  <si>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</si>
  <si>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</si>
  <si>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</si>
  <si>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</si>
  <si>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</si>
  <si>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</si>
  <si>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</si>
  <si>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</si>
  <si>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</si>
  <si>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</si>
  <si>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</si>
  <si>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</si>
  <si>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</si>
  <si>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</si>
  <si>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</si>
  <si>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</si>
  <si>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</si>
  <si>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</si>
  <si>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</si>
  <si>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</si>
  <si>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</si>
  <si>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</si>
  <si>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</si>
  <si>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</si>
  <si>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</si>
  <si>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Muzaffarpur</t>
  </si>
  <si>
    <t>Motipur</t>
  </si>
  <si>
    <t>BH3125</t>
  </si>
  <si>
    <t>Narangi Jiunath</t>
  </si>
  <si>
    <t>SF0072978</t>
  </si>
  <si>
    <t>Ankit Kumar verma</t>
  </si>
  <si>
    <t>574993</t>
  </si>
  <si>
    <t>1043884</t>
  </si>
  <si>
    <t>Abhilasha - JLG Loans-Monthly-Migrated</t>
  </si>
  <si>
    <t>SID951375490251</t>
  </si>
  <si>
    <t>SC</t>
  </si>
  <si>
    <t>HINDU</t>
  </si>
  <si>
    <t>Agriculture &amp; Farming</t>
  </si>
  <si>
    <t>RANKU DEVI</t>
  </si>
  <si>
    <t>24-Dec-2019</t>
  </si>
  <si>
    <t>02</t>
  </si>
  <si>
    <t>1</t>
  </si>
  <si>
    <t>5.68 Yrs</t>
  </si>
  <si>
    <t>24 Dec 2019</t>
  </si>
  <si>
    <t>&gt; 4 to 6 Years</t>
  </si>
  <si>
    <t>26-Dec-2023</t>
  </si>
  <si>
    <t>6204350370</t>
  </si>
  <si>
    <t>Satyam Kumar/SF0079688</t>
  </si>
  <si>
    <t>During field visit it is observed that LO taken Collection installment but not post in fimo,date-02-05-2020,02-06-2020.</t>
  </si>
  <si>
    <t>Vikash Kumar</t>
  </si>
  <si>
    <t>Credit Assistant</t>
  </si>
  <si>
    <t>During field visit it is observed that LO taken Collection installment but not post in fimo,date-02-05-2020.</t>
  </si>
  <si>
    <t>During field visit it is observed that LO taken Collection installment but not post in fimo,date-02-06-2020.</t>
  </si>
  <si>
    <t>FIR Not Filled</t>
  </si>
  <si>
    <t>Vidya Bhusan Dubey/SF0024851</t>
  </si>
  <si>
    <t>Alok Kumar Raju/SF0091403</t>
  </si>
  <si>
    <t>Absconding</t>
  </si>
  <si>
    <t>Completed-Report Submitted</t>
  </si>
  <si>
    <t>Dual Staff</t>
  </si>
  <si>
    <t>Available &amp; Updated</t>
  </si>
  <si>
    <t>SF0043127</t>
  </si>
  <si>
    <t>BM</t>
  </si>
  <si>
    <t>L</t>
  </si>
  <si>
    <t>R</t>
  </si>
  <si>
    <t>Raj Kumar Yadav</t>
  </si>
  <si>
    <t>SF0068602</t>
  </si>
  <si>
    <t>Credit Assitant</t>
  </si>
  <si>
    <t>SF0083532</t>
  </si>
  <si>
    <t>During field visit it is observed that LO  Vikash Kumar /SF0083532 taken Collection installment but not post in fimo,date-02-05-2020,02-06-2020.</t>
  </si>
  <si>
    <t>29-08-2025</t>
  </si>
  <si>
    <t>Niraj Kumar singh</t>
  </si>
  <si>
    <t>FN25-26-02102</t>
  </si>
  <si>
    <t>CSS</t>
  </si>
  <si>
    <t>Manoj Kumar Chaurasiya / SF0033255</t>
  </si>
  <si>
    <t>Aditya Kumar/SF00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</si>
</sst>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BH3125</v>
      </c>
      <c r="D5" s="63" t="str">
        <f>IF('Physical Cash at Safe'!D28="Yes", 'Physical Cash at Safe'!A4, 'Borrower Wise Details'!C5)</f>
        <v>Motipur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45881</v>
      </c>
      <c r="H5" s="107" t="s">
        <v>296</v>
      </c>
      <c r="I5" s="61">
        <v>45905</v>
      </c>
      <c r="J5" s="74" t="str">
        <f>IF('Physical Cash at Safe'!D28="Yes",'Physical Cash at Safe'!E28,IF('Borrower Wise Details'!D5&lt;&gt;"",'Borrower Wise Details'!D5,""))</f>
        <v>FN25-26-02102</v>
      </c>
      <c r="K5" s="81">
        <v>1</v>
      </c>
      <c r="L5" s="82">
        <v>3950</v>
      </c>
      <c r="M5" s="82">
        <v>0</v>
      </c>
      <c r="N5" s="82" t="s">
        <v>297</v>
      </c>
      <c r="O5" s="82" t="s">
        <v>298</v>
      </c>
      <c r="P5" s="82" t="s">
        <v>278</v>
      </c>
      <c r="Q5" s="82" t="s">
        <v>279</v>
      </c>
      <c r="R5" s="75" t="str">
        <f>IF('Physical Cash at Safe'!$D$28="Yes", 'Physical Cash at Safe'!$A$28, IF('Borrower Wise Details'!F5&lt;&gt;"", 'Borrower Wise Details'!F5, ""))</f>
        <v>Vikash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SF0083532</v>
      </c>
      <c r="U5" s="77" t="s">
        <v>280</v>
      </c>
      <c r="V5" s="61">
        <v>45537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281</v>
      </c>
      <c r="Z5" s="61">
        <v>45898</v>
      </c>
      <c r="AA5" s="61">
        <v>45898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3950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45908</v>
      </c>
      <c r="AH5" s="70" t="s">
        <v>272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BH3125</v>
      </c>
      <c r="C5" s="50" t="str">
        <f>IF('Fraud Investigation Report'!D5="", "", 'Fraud Investigation Report'!D5)</f>
        <v>Motipur</v>
      </c>
      <c r="D5" s="68" t="str">
        <f>IF(OR('Fraud Investigation Report'!R5="", 'Fraud Investigation Report'!R5=0), "", 'Fraud Investigation Report'!R5)</f>
        <v>Vikash Kumar</v>
      </c>
      <c r="E5" s="68" t="str">
        <f>IF(OR('Fraud Investigation Report'!T5="", 'Fraud Investigation Report'!T5=0), "", 'Fraud Investigation Report'!T5)</f>
        <v>SF0083532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FN25-26-02102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3950</v>
      </c>
      <c r="Q5" s="49"/>
      <c r="R5" s="84" t="s">
        <v>277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251</v>
      </c>
      <c r="B4" s="41" t="s">
        <v>250</v>
      </c>
      <c r="C4" s="41" t="s">
        <v>250</v>
      </c>
      <c r="D4" s="41" t="s">
        <v>249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45898</v>
      </c>
      <c r="C6" s="18">
        <v>45897</v>
      </c>
      <c r="D6" s="18">
        <v>45898</v>
      </c>
      <c r="E6" s="19">
        <v>0.58333333333333337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8</v>
      </c>
      <c r="C11" s="23">
        <f>B11*A11</f>
        <v>4000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>
        <v>1</v>
      </c>
      <c r="C12" s="23">
        <f>B12*A12</f>
        <v>200</v>
      </c>
      <c r="D12" s="25"/>
      <c r="E12" s="23">
        <f t="shared" si="0"/>
        <v>0</v>
      </c>
    </row>
    <row r="13" spans="1:5" ht="14.5" x14ac:dyDescent="0.35">
      <c r="A13" s="24">
        <v>100</v>
      </c>
      <c r="B13" s="25">
        <v>1</v>
      </c>
      <c r="C13" s="23">
        <f t="shared" ref="C13:C17" si="1">B13*A13</f>
        <v>100</v>
      </c>
      <c r="D13" s="25"/>
      <c r="E13" s="23">
        <f t="shared" si="0"/>
        <v>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/>
      <c r="E14" s="23">
        <f t="shared" si="0"/>
        <v>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/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7</v>
      </c>
      <c r="C18" s="23">
        <f>B18</f>
        <v>7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4377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>
        <v>4377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4377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 t="s">
        <v>199</v>
      </c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" customHeight="1" x14ac:dyDescent="0.35">
      <c r="A30" s="127"/>
      <c r="B30" s="127"/>
      <c r="C30" s="128">
        <f>A30-B30</f>
        <v>0</v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219</v>
      </c>
      <c r="B32" s="38" t="s">
        <v>282</v>
      </c>
      <c r="C32" s="37" t="s">
        <v>82</v>
      </c>
      <c r="D32" s="137" t="s">
        <v>283</v>
      </c>
      <c r="E32" s="138"/>
    </row>
    <row r="33" spans="1:5" ht="18" customHeight="1" x14ac:dyDescent="0.35">
      <c r="A33" s="37" t="s">
        <v>83</v>
      </c>
      <c r="B33" s="106" t="s">
        <v>286</v>
      </c>
      <c r="C33" s="39" t="s">
        <v>84</v>
      </c>
      <c r="D33" s="131" t="s">
        <v>287</v>
      </c>
      <c r="E33" s="132"/>
    </row>
    <row r="34" spans="1:5" ht="26" x14ac:dyDescent="0.35">
      <c r="A34" s="39" t="s">
        <v>220</v>
      </c>
      <c r="B34" s="38" t="s">
        <v>294</v>
      </c>
      <c r="C34" s="39" t="s">
        <v>221</v>
      </c>
      <c r="D34" s="133" t="s">
        <v>288</v>
      </c>
      <c r="E34" s="134"/>
    </row>
    <row r="35" spans="1:5" ht="26" x14ac:dyDescent="0.35">
      <c r="A35" s="39" t="s">
        <v>222</v>
      </c>
      <c r="B35" s="38" t="s">
        <v>284</v>
      </c>
      <c r="C35" s="39" t="s">
        <v>224</v>
      </c>
      <c r="D35" s="133" t="s">
        <v>289</v>
      </c>
      <c r="E35" s="134"/>
    </row>
    <row r="36" spans="1:5" ht="25.5" customHeight="1" x14ac:dyDescent="0.35">
      <c r="A36" s="39" t="s">
        <v>223</v>
      </c>
      <c r="B36" s="38" t="s">
        <v>285</v>
      </c>
      <c r="C36" s="39" t="s">
        <v>225</v>
      </c>
      <c r="D36" s="135" t="s">
        <v>290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C1" zoomScale="90" zoomScaleNormal="90" workbookViewId="0">
      <selection activeCell="L6" sqref="L6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BH3125</v>
      </c>
      <c r="C5" s="119" t="str">
        <f>IF('Loan Outstanding Report'!$H$5="", "", 'Loan Outstanding Report'!$H$5)</f>
        <v>Motipur</v>
      </c>
      <c r="D5" s="41" t="s">
        <v>295</v>
      </c>
      <c r="E5" s="65">
        <v>45898</v>
      </c>
      <c r="F5" s="38" t="s">
        <v>273</v>
      </c>
      <c r="G5" s="49" t="s">
        <v>291</v>
      </c>
      <c r="H5" s="49" t="s">
        <v>274</v>
      </c>
      <c r="I5" s="120" t="s">
        <v>255</v>
      </c>
      <c r="J5" s="120" t="s">
        <v>258</v>
      </c>
      <c r="K5" s="120" t="s">
        <v>262</v>
      </c>
      <c r="L5" s="11">
        <v>18769774</v>
      </c>
      <c r="M5" s="65" t="s">
        <v>263</v>
      </c>
      <c r="N5" s="124">
        <v>37339</v>
      </c>
      <c r="O5" s="124">
        <v>1975</v>
      </c>
      <c r="P5" s="121" t="s">
        <v>139</v>
      </c>
      <c r="Q5" s="80">
        <v>43953</v>
      </c>
      <c r="R5" s="124">
        <v>1975</v>
      </c>
      <c r="S5" s="124">
        <v>0</v>
      </c>
      <c r="T5" s="124">
        <v>0</v>
      </c>
      <c r="U5" s="125">
        <f t="shared" ref="U5" si="0">IF(AND(ISBLANK(R5),ISBLANK(S5),ISBLANK(T5)),"",R5-(S5+T5))</f>
        <v>1975</v>
      </c>
      <c r="V5" s="117" t="s">
        <v>201</v>
      </c>
      <c r="W5" s="122" t="s">
        <v>275</v>
      </c>
    </row>
    <row r="6" spans="1:23" ht="25" customHeight="1" x14ac:dyDescent="0.3">
      <c r="A6" s="64">
        <v>2</v>
      </c>
      <c r="B6" s="60" t="str">
        <f>IF(J6&lt;&gt;"", $B$5, "")</f>
        <v>BH3125</v>
      </c>
      <c r="C6" s="119" t="str">
        <f>IF(J6&lt;&gt;"", $C$5, "")</f>
        <v>Motipur</v>
      </c>
      <c r="D6" s="41" t="str">
        <f>IF(J6&lt;&gt;"", $D$5, "")</f>
        <v>FN25-26-02102</v>
      </c>
      <c r="E6" s="65">
        <v>45898</v>
      </c>
      <c r="F6" s="38" t="str">
        <f>IF(J6&lt;&gt;"", $F$5, "")</f>
        <v>Vikash Kumar</v>
      </c>
      <c r="G6" s="49" t="str">
        <f>IF(J6&lt;&gt;"", $G$5, "")</f>
        <v>SF0083532</v>
      </c>
      <c r="H6" s="49" t="str">
        <f>IF(J6&lt;&gt;"", $H$5, "")</f>
        <v>Credit Assistant</v>
      </c>
      <c r="I6" s="120" t="s">
        <v>255</v>
      </c>
      <c r="J6" s="120" t="s">
        <v>258</v>
      </c>
      <c r="K6" s="120" t="s">
        <v>262</v>
      </c>
      <c r="L6" s="11">
        <v>18769774</v>
      </c>
      <c r="M6" s="65" t="s">
        <v>263</v>
      </c>
      <c r="N6" s="124">
        <v>37339</v>
      </c>
      <c r="O6" s="124">
        <v>1975</v>
      </c>
      <c r="P6" s="121" t="s">
        <v>139</v>
      </c>
      <c r="Q6" s="80">
        <v>43984</v>
      </c>
      <c r="R6" s="124">
        <v>1975</v>
      </c>
      <c r="S6" s="124">
        <v>0</v>
      </c>
      <c r="T6" s="124">
        <v>0</v>
      </c>
      <c r="U6" s="125">
        <f t="shared" ref="U6:U69" si="1">IF(AND(ISBLANK(R6),ISBLANK(S6),ISBLANK(T6)),"",R6-(S6+T6))</f>
        <v>1975</v>
      </c>
      <c r="V6" s="117" t="s">
        <v>201</v>
      </c>
      <c r="W6" s="122" t="s">
        <v>276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L14" sqref="L1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 t="s">
        <v>293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293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29">
        <v>0.33333333333333331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250</v>
      </c>
      <c r="I5" s="84">
        <v>23620</v>
      </c>
      <c r="J5" s="38" t="s">
        <v>252</v>
      </c>
      <c r="K5" s="84">
        <v>23620</v>
      </c>
      <c r="L5" s="84" t="s">
        <v>253</v>
      </c>
      <c r="M5" s="38" t="s">
        <v>254</v>
      </c>
      <c r="N5" s="84">
        <v>34652</v>
      </c>
      <c r="O5" s="84" t="s">
        <v>255</v>
      </c>
      <c r="P5" s="84">
        <v>52369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18769774</v>
      </c>
      <c r="Z5" s="38" t="s">
        <v>262</v>
      </c>
      <c r="AA5" s="108" t="s">
        <v>263</v>
      </c>
      <c r="AB5" s="84">
        <v>37339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1975</v>
      </c>
      <c r="AK5" s="84">
        <v>1975</v>
      </c>
      <c r="AL5" s="108" t="s">
        <v>269</v>
      </c>
      <c r="AM5" s="84">
        <v>32538.67</v>
      </c>
      <c r="AN5" s="112">
        <v>953</v>
      </c>
      <c r="AO5" s="112">
        <v>33491.67</v>
      </c>
      <c r="AP5" s="112">
        <v>5460.33</v>
      </c>
      <c r="AQ5" s="112">
        <v>124</v>
      </c>
      <c r="AR5" s="112">
        <v>5584.33</v>
      </c>
      <c r="AS5" s="112">
        <v>4800.33</v>
      </c>
      <c r="AT5" s="112">
        <v>124</v>
      </c>
      <c r="AU5" s="112">
        <v>4924.33</v>
      </c>
      <c r="AV5" s="84">
        <v>47</v>
      </c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 t="s">
        <v>270</v>
      </c>
      <c r="BH5" s="114" t="s">
        <v>271</v>
      </c>
      <c r="BI5" s="38" t="s">
        <v>110</v>
      </c>
      <c r="BJ5" s="85">
        <v>45898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3950</v>
      </c>
      <c r="BQ5" s="117" t="s">
        <v>201</v>
      </c>
      <c r="BR5" s="118" t="s">
        <v>292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2025-09-08T03:10:23Z</dcterms:modified>
</cp:coreProperties>
</file>