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sending mail to complain team for complain number/BH-Mokama  CSS/"/>
    </mc:Choice>
  </mc:AlternateContent>
  <xr:revisionPtr revIDLastSave="11" documentId="13_ncr:1_{27C4329C-CC01-4716-A0E8-B45CD6276588}" xr6:coauthVersionLast="47" xr6:coauthVersionMax="47" xr10:uidLastSave="{2A39A9FC-D57D-4E4C-96CC-D8876BABB163}"/>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2" activeTab="4"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<sst xmlns="http://schemas.openxmlformats.org/spreadsheetml/2006/main" count="390" uniqueCount="302">
  <si>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</si>
  <si>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</si>
  <si>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</si>
  <si>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</si>
  <si>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</si>
  <si>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</si>
  <si>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</si>
  <si>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</si>
  <si>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</si>
  <si>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</si>
  <si>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</si>
  <si>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</si>
  <si>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</si>
  <si>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</si>
  <si>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</si>
  <si>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</si>
  <si>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</si>
  <si>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</si>
  <si>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</si>
  <si>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</si>
  <si>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</si>
  <si>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</si>
  <si>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</si>
  <si>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</si>
  <si>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</si>
  <si>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</si>
  <si>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</si>
  <si>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</si>
  <si>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</si>
  <si>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</si>
  <si>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</si>
  <si>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</si>
  <si>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</si>
  <si>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</si>
  <si>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</si>
  <si>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</si>
  <si>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</si>
  <si>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</si>
  <si>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</si>
  <si>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</si>
  <si>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</si>
  <si>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</si>
  <si>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</si>
  <si>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</si>
  <si>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</si>
  <si>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</si>
  <si>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</si>
  <si>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</si>
  <si>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</si>
  <si>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</si>
  <si>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</si>
  <si>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</si>
  <si>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</si>
  <si>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</si>
  <si>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</si>
  <si>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</si>
  <si>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</si>
  <si>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</si>
  <si>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</si>
  <si>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</si>
  <si>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</si>
  <si>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</si>
  <si>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</si>
  <si>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</si>
  <si>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</si>
  <si>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</si>
  <si>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</si>
  <si>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</si>
  <si>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</si>
  <si>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</si>
  <si>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</si>
  <si>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</si>
  <si>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</si>
  <si>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</si>
  <si>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</si>
  <si>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</si>
  <si>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</si>
  <si>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</si>
  <si>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</si>
  <si>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</si>
  <si>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</si>
  <si>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</si>
  <si>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</si>
  <si>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</si>
  <si>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</si>
  <si>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</si>
  <si>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</si>
  <si>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</si>
  <si>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</si>
  <si>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</si>
  <si>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</si>
  <si>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</si>
  <si>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</si>
  <si>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</si>
  <si>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</si>
  <si>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</si>
  <si>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</si>
  <si>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</si>
  <si>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</si>
  <si>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</si>
  <si>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</si>
  <si>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</si>
  <si>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</si>
  <si>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</si>
  <si>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</si>
  <si>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</si>
  <si>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</si>
  <si>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</si>
  <si>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</si>
  <si>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</si>
  <si>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</si>
  <si>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</si>
  <si>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</si>
  <si>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</si>
  <si>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</si>
  <si>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</si>
  <si>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</si>
  <si>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</si>
  <si>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</si>
  <si>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</si>
  <si>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</si>
  <si>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</si>
  <si>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</si>
  <si>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</si>
  <si>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</si>
  <si>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</si>
  <si>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</si>
  <si>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</si>
  <si>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</si>
  <si>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</si>
  <si>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</si>
  <si>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</si>
  <si>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</si>
  <si>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</si>
  <si>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</si>
  <si>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</si>
  <si>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</si>
  <si>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</si>
  <si>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</si>
  <si>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</si>
  <si>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</si>
  <si>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</si>
  <si>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</si>
  <si>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</si>
  <si>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</si>
  <si>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</si>
  <si>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</si>
  <si>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</si>
  <si>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</si>
  <si>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</si>
  <si>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</si>
  <si>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</si>
  <si>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</si>
  <si>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</si>
  <si>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</si>
  <si>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</si>
  <si>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</si>
  <si>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</si>
  <si>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</si>
  <si>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</si>
  <si>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</si>
  <si>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</si>
  <si>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</si>
  <si>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</si>
  <si>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</si>
  <si>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</si>
  <si>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</si>
  <si>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</si>
  <si>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</si>
  <si>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</si>
  <si>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</si>
  <si>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</si>
  <si>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</si>
  <si>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</si>
  <si>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</si>
  <si>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</si>
  <si>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</si>
  <si>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</si>
  <si>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</si>
  <si>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</si>
  <si>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</si>
  <si>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</si>
  <si>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</si>
  <si>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</si>
  <si>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</si>
  <si>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</si>
  <si>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</si>
  <si>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</si>
  <si>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</si>
  <si>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</si>
  <si>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</si>
  <si>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</si>
  <si>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</si>
  <si>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</si>
  <si>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</si>
  <si>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</si>
  <si>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</si>
  <si>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</si>
  <si>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</si>
  <si>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</si>
  <si>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</si>
  <si>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</si>
  <si>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</si>
  <si>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</si>
  <si>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</si>
  <si>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</si>
  <si>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</si>
  <si>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</si>
  <si>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</si>
  <si>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</si>
  <si>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</si>
  <si>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</si>
  <si>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</si>
  <si>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</si>
  <si>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</si>
  <si>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</si>
  <si>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</si>
  <si>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</si>
  <si>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</si>
  <si>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</si>
  <si>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</si>
  <si>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</si>
  <si>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</si>
  <si>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</si>
  <si>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</si>
  <si>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</si>
  <si>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</si>
  <si>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</si>
  <si>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</si>
  <si>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</si>
  <si>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</si>
  <si>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</si>
  <si>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</si>
  <si>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</si>
  <si>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</si>
  <si>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</si>
  <si>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</si>
  <si>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</si>
  <si>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</si>
  <si>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</si>
  <si>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</si>
  <si>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</si>
  <si>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</si>
  <si>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</si>
  <si>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</si>
  <si>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Report generation date &amp; time: Thursday, August 28, 2025 11:57 AM</t>
  </si>
  <si>
    <t>Loan Outstanding Report Detailed as on 28-Aug-2025</t>
  </si>
  <si>
    <t>North</t>
  </si>
  <si>
    <t>Bihar-2</t>
  </si>
  <si>
    <t>Patna</t>
  </si>
  <si>
    <t>Mokama</t>
  </si>
  <si>
    <t>BH2886</t>
  </si>
  <si>
    <t>Dual Staff</t>
  </si>
  <si>
    <t>Available &amp; Updated</t>
  </si>
  <si>
    <t>BM</t>
  </si>
  <si>
    <t>BQM</t>
  </si>
  <si>
    <t>G1</t>
  </si>
  <si>
    <t>G2</t>
  </si>
  <si>
    <t>Mahendra Kumar</t>
  </si>
  <si>
    <t>Divana Kumar</t>
  </si>
  <si>
    <t>SF0058843</t>
  </si>
  <si>
    <t>Chandan Kumar/SF0041425</t>
  </si>
  <si>
    <t>Rajesh Kumar/SF0050524</t>
  </si>
  <si>
    <t>Vivek Singh/SF0090494</t>
  </si>
  <si>
    <t>Saket Nath Thakur/SF0062081</t>
  </si>
  <si>
    <t>Aunta</t>
  </si>
  <si>
    <t>729831</t>
  </si>
  <si>
    <t>1231303</t>
  </si>
  <si>
    <t>Chetana</t>
  </si>
  <si>
    <t>SSF4222431</t>
  </si>
  <si>
    <t>BC</t>
  </si>
  <si>
    <t>HINDU</t>
  </si>
  <si>
    <t>Almirah Business</t>
  </si>
  <si>
    <t>BHAVANTI DEVI</t>
  </si>
  <si>
    <t>24-Jun-2024</t>
  </si>
  <si>
    <t>02</t>
  </si>
  <si>
    <t>2</t>
  </si>
  <si>
    <t>1 Yrs</t>
  </si>
  <si>
    <t>28 Jul 2023</t>
  </si>
  <si>
    <t>&lt;= 2 Years</t>
  </si>
  <si>
    <t>02-Aug-2024</t>
  </si>
  <si>
    <t>Open</t>
  </si>
  <si>
    <t>7992245822</t>
  </si>
  <si>
    <t>Alok Kumar/SF0075590</t>
  </si>
  <si>
    <t>CA</t>
  </si>
  <si>
    <t>Sunny Deval Kumar</t>
  </si>
  <si>
    <t>SF0066792</t>
  </si>
  <si>
    <t xml:space="preserve">1.On dated 02-01-24 EMI of Rs.2240 collected but not accounted in FIMO.
2.As per Borrower family member EMI paid every month but without any information vishwas loan disbursed  . New loan number is 355362895 and old loan number is 352320413.
</t>
  </si>
  <si>
    <t>On dated 02-05-24 EMI of Rs.2240 collected but not accounted in FIMO.Old loan card EMI 2240 and New Loan card EMI 1920.
2.As per Borrower family member EMI paid every month but without any information vishwas loan disbursed  . New loan number is 355362895 and old loan number is 352320413.</t>
  </si>
  <si>
    <t>On dated 02-06-24 EMI of Rs.2240 collected but not accounted in FIMO.Old loan card EMI 2240 and New Loan card EMI 1920.
2.As per Borrower family member EMI paid every month but without any information vishwas loan disbursed  . New loan number is 355362895 and old loan number is 352320413.</t>
  </si>
  <si>
    <t>On dated 02-07-24 EMI of Rs.2240 collected but not accounted in FIMO.Old loan card EMI 2240 and New Loan card EMI 1920.
2.As per Borrower family member EMI paid every month but without any information vishwas loan disbursed  . New loan number is 355362895 and old loan number is 352320413.</t>
  </si>
  <si>
    <t>On dated 02-08-24 EMI of Rs.2240 collected but not accounted in FIMO.Old loan card EMI 2240 and New Loan card EMI 1920.
2.As per Borrower family member EMI paid every month but without any information vishwas loan disbursed  . New loan number is 355362895 and old loan number is 352320413.</t>
  </si>
  <si>
    <t>On dated 02-09-24 EMI of Rs.2240 collected but not accounted in FIMO.Old loan card EMI 2240 and New Loan card EMI 1920.
2.As per Borrower family member EMI paid every month but without any information vishwas loan disbursed  . New loan number is 355362895 and old loan number is 352320413.</t>
  </si>
  <si>
    <t>On dated 02-10-24 EMI of Rs.2240 collected but not accounted in FIMO.Old loan card EMI 2240 and New Loan card EMI 1920.
2.As per Borrower family member EMI paid every month but without any information vishwas loan disbursed  . New loan number is 355362895 and old loan number is 352320413.</t>
  </si>
  <si>
    <t>Absconding</t>
  </si>
  <si>
    <t>FIR Not Filled</t>
  </si>
  <si>
    <t>CSS</t>
  </si>
  <si>
    <t>Completed-Report Submitted</t>
  </si>
  <si>
    <t>SF0063359</t>
  </si>
  <si>
    <t>On dated 02-01-24 EMI of Rs.2240 collected but not accounted in FIMO.
On dated 02-05-24,02-06-24,02-07-24,02-08-24,02-09-24 and 02-10-24, EMI of Rs.2240*6= 13440 collected but not accounted in FIMO.Old loan card EMI 2240 and New Loan card EMI 1920 .As per Borrower family member EMI paid every month but without any information vishwas loan disbursed  . New loan number is 355362895 and old loan number is 352320413.
After 2-10-2025 not a single emi paid by borrower to LO.</t>
  </si>
  <si>
    <t>FN25-26-02128</t>
  </si>
  <si>
    <t xml:space="preserve">1.Fraud has been identified by CSS team on 13-08-2025 against CA Sunny Deval Kumar/SF0066792.
2.Complain team raised complain on 08-09-2025 vide complain number FN25-26-02128.
3.At the time of Complain raised 1 borrower was affected .
4.LO was absconded from branch Mokama-2 on 22-05-2025.
5.After verification done by Audit team out of 1 borrower 1 borrowers were affected of Rs.15680.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</si>
</sst>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zoomScaleNormal="100" workbookViewId="0">
      <pane ySplit="4" topLeftCell="A5" activePane="bottomLeft" state="frozen"/>
      <selection pane="bottomLeft" activeCell="G5" sqref="G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BH2886</v>
      </c>
      <c r="D5" s="63" t="str">
        <f>IF('Physical Cash at Safe'!D28="Yes", 'Physical Cash at Safe'!A4, 'Borrower Wise Details'!C5)</f>
        <v>Mokama</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Patna</v>
      </c>
      <c r="G5" s="61">
        <v>45888</v>
      </c>
      <c r="H5" s="107" t="s">
        <v>296</v>
      </c>
      <c r="I5" s="61">
        <v>45908</v>
      </c>
      <c r="J5" s="74" t="str">
        <f>IF('Physical Cash at Safe'!D28="Yes",'Physical Cash at Safe'!E28,IF('Borrower Wise Details'!D5&lt;&gt;"",'Borrower Wise Details'!D5,""))</f>
        <v>FN25-26-02128</v>
      </c>
      <c r="K5" s="81">
        <v>1</v>
      </c>
      <c r="L5" s="82">
        <v>15680</v>
      </c>
      <c r="M5" s="82">
        <v>0</v>
      </c>
      <c r="N5" s="82" t="s">
        <v>261</v>
      </c>
      <c r="O5" s="82" t="s">
        <v>262</v>
      </c>
      <c r="P5" s="82" t="s">
        <v>263</v>
      </c>
      <c r="Q5" s="82" t="s">
        <v>264</v>
      </c>
      <c r="R5" s="75" t="str">
        <f>IF('Physical Cash at Safe'!$D$28="Yes", 'Physical Cash at Safe'!$A$28, IF('Borrower Wise Details'!F5&lt;&gt;"", 'Borrower Wise Details'!F5, ""))</f>
        <v>Sunny Deval Kumar</v>
      </c>
      <c r="S5" s="74" t="str">
        <f>IF('Physical Cash at Safe'!$D$28="Yes", 'Physical Cash at Safe'!$C$28, IF('Borrower Wise Details'!H5&lt;&gt;"", 'Borrower Wise Details'!H5, ""))</f>
        <v>CA</v>
      </c>
      <c r="T5" s="74" t="str">
        <f>IF('Physical Cash at Safe'!$D$28="Yes", 'Physical Cash at Safe'!$B$28, IF('Borrower Wise Details'!G5&lt;&gt;"", 'Borrower Wise Details'!G5, ""))</f>
        <v>SF0066792</v>
      </c>
      <c r="U5" s="77" t="s">
        <v>294</v>
      </c>
      <c r="V5" s="61">
        <v>45799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297</v>
      </c>
      <c r="Z5" s="61">
        <v>45897</v>
      </c>
      <c r="AA5" s="61">
        <v>45897</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15680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15680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45908</v>
      </c>
      <c r="AH5" s="70" t="s">
        <v>301</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BH2886</v>
      </c>
      <c r="C5" s="50" t="str">
        <f>IF('Fraud Investigation Report'!D5="", "", 'Fraud Investigation Report'!D5)</f>
        <v>Mokama</v>
      </c>
      <c r="D5" s="68" t="str">
        <f>IF(OR('Fraud Investigation Report'!R5="", 'Fraud Investigation Report'!R5=0), "", 'Fraud Investigation Report'!R5)</f>
        <v>Sunny Deval Kumar</v>
      </c>
      <c r="E5" s="68" t="str">
        <f>IF(OR('Fraud Investigation Report'!T5="", 'Fraud Investigation Report'!T5=0), "", 'Fraud Investigation Report'!T5)</f>
        <v>SF0066792</v>
      </c>
      <c r="F5" s="68" t="str">
        <f>IF(OR('Fraud Investigation Report'!S5="", 'Fraud Investigation Report'!S5=0), "", 'Fraud Investigation Report'!S5)</f>
        <v>CA</v>
      </c>
      <c r="G5" s="50" t="str">
        <f>IF('Fraud Investigation Report'!J5="", "", 'Fraud Investigation Report'!J5)</f>
        <v>FN25-26-02128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15680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15680</v>
      </c>
      <c r="O5" s="69">
        <f>IF('Fraud Investigation Report'!AD5="", "", 'Fraud Investigation Report'!AD5)</f>
        <v>0</v>
      </c>
      <c r="P5" s="126">
        <f>IF(AND(N5="", O5=""), "", IF(O5="", N5, N5 - IF(ISNUMBER(O5), O5, 0)))</f>
        <v>15680</v>
      </c>
      <c r="Q5" s="49"/>
      <c r="R5" s="84" t="s">
        <v>295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251</v>
      </c>
      <c r="B4" s="41" t="s">
        <v>250</v>
      </c>
      <c r="C4" s="41" t="s">
        <v>250</v>
      </c>
      <c r="D4" s="41" t="s">
        <v>249</v>
      </c>
      <c r="E4" s="41" t="s">
        <v>249</v>
      </c>
    </row>
    <row r="5" spans="1:5" ht="35.25" customHeight="1" x14ac:dyDescent="0.35">
      <c r="A5" s="17" t="s">
        <v>5</v>
      </c>
      <c r="B5" s="17" t="s">
        <v>99</v>
      </c>
      <c r="C5" s="17" t="s">
        <v>214</v>
      </c>
      <c r="D5" s="17" t="s">
        <v>100</v>
      </c>
      <c r="E5" s="17" t="s">
        <v>69</v>
      </c>
    </row>
    <row r="6" spans="1:5" ht="25.5" customHeight="1" x14ac:dyDescent="0.35">
      <c r="A6" s="42" t="s">
        <v>248</v>
      </c>
      <c r="B6" s="18">
        <v>45897</v>
      </c>
      <c r="C6" s="18">
        <v>45896</v>
      </c>
      <c r="D6" s="18">
        <v>45897</v>
      </c>
      <c r="E6" s="19">
        <v>0.3125</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28</v>
      </c>
      <c r="C11" s="23">
        <f>B11*A11</f>
        <v>14000</v>
      </c>
      <c r="D11" s="25">
        <v>28</v>
      </c>
      <c r="E11" s="23">
        <f t="shared" ref="E11:E17" si="0">D11*A11</f>
        <v>14000</v>
      </c>
    </row>
    <row r="12" spans="1:5" ht="14.5" x14ac:dyDescent="0.35">
      <c r="A12" s="24">
        <v>200</v>
      </c>
      <c r="B12" s="25">
        <v>1</v>
      </c>
      <c r="C12" s="23">
        <f>B12*A12</f>
        <v>200</v>
      </c>
      <c r="D12" s="25">
        <v>1</v>
      </c>
      <c r="E12" s="23">
        <f t="shared" si="0"/>
        <v>200</v>
      </c>
    </row>
    <row r="13" spans="1:5" ht="14.5" x14ac:dyDescent="0.35">
      <c r="A13" s="24">
        <v>100</v>
      </c>
      <c r="B13" s="25">
        <v>10</v>
      </c>
      <c r="C13" s="23">
        <f t="shared" ref="C13:C17" si="1">B13*A13</f>
        <v>1000</v>
      </c>
      <c r="D13" s="25">
        <v>10</v>
      </c>
      <c r="E13" s="23">
        <f t="shared" si="0"/>
        <v>1000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9</v>
      </c>
      <c r="C18" s="23">
        <f>B18</f>
        <v>9</v>
      </c>
      <c r="D18" s="27">
        <v>9</v>
      </c>
      <c r="E18" s="28">
        <f>D18</f>
        <v>9</v>
      </c>
    </row>
    <row r="19" spans="1:5" ht="14.5" x14ac:dyDescent="0.35">
      <c r="A19" s="29"/>
      <c r="B19" s="30" t="s">
        <v>76</v>
      </c>
      <c r="C19" s="31">
        <f>SUM(C10:C18)</f>
        <v>15219</v>
      </c>
      <c r="D19" s="30" t="s">
        <v>76</v>
      </c>
      <c r="E19" s="31">
        <f>SUM(E10:E18)</f>
        <v>15219</v>
      </c>
    </row>
    <row r="20" spans="1:5" ht="30" customHeight="1" x14ac:dyDescent="0.35">
      <c r="A20" s="160" t="s">
        <v>97</v>
      </c>
      <c r="B20" s="161"/>
      <c r="C20" s="32">
        <v>15219</v>
      </c>
      <c r="D20" s="33" t="s">
        <v>91</v>
      </c>
      <c r="E20" s="34">
        <v>0</v>
      </c>
    </row>
    <row r="21" spans="1:5" ht="30" customHeight="1" x14ac:dyDescent="0.35">
      <c r="A21" s="162" t="s">
        <v>88</v>
      </c>
      <c r="B21" s="163"/>
      <c r="C21" s="34">
        <v>0</v>
      </c>
      <c r="D21" s="33" t="s">
        <v>89</v>
      </c>
      <c r="E21" s="34">
        <v>0</v>
      </c>
    </row>
    <row r="22" spans="1:5" ht="30" customHeight="1" x14ac:dyDescent="0.35">
      <c r="A22" s="162" t="s">
        <v>77</v>
      </c>
      <c r="B22" s="163"/>
      <c r="C22" s="34">
        <v>0</v>
      </c>
      <c r="D22" s="35" t="s">
        <v>78</v>
      </c>
      <c r="E22" s="34"/>
    </row>
    <row r="23" spans="1:5" ht="30" customHeight="1" x14ac:dyDescent="0.35">
      <c r="A23" s="162" t="s">
        <v>79</v>
      </c>
      <c r="B23" s="163"/>
      <c r="C23" s="52">
        <f>(C19+C21)-(E20+E21)-E19</f>
        <v>0</v>
      </c>
      <c r="D23" s="53" t="s">
        <v>213</v>
      </c>
      <c r="E23" s="34">
        <v>0</v>
      </c>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39" t="s">
        <v>216</v>
      </c>
      <c r="E29" s="140"/>
    </row>
    <row r="30" spans="1:5" ht="40" customHeight="1" x14ac:dyDescent="0.35">
      <c r="A30" s="127"/>
      <c r="B30" s="127"/>
      <c r="C30" s="128"/>
      <c r="D30" s="142"/>
      <c r="E30" s="143"/>
    </row>
    <row r="31" spans="1:5" ht="15" customHeight="1" x14ac:dyDescent="0.35">
      <c r="A31" s="144"/>
      <c r="B31" s="145"/>
      <c r="C31" s="145"/>
      <c r="D31" s="145"/>
      <c r="E31" s="146"/>
    </row>
    <row r="32" spans="1:5" ht="24.75" customHeight="1" x14ac:dyDescent="0.35">
      <c r="A32" s="37" t="s">
        <v>217</v>
      </c>
      <c r="B32" s="38" t="s">
        <v>252</v>
      </c>
      <c r="C32" s="37" t="s">
        <v>82</v>
      </c>
      <c r="D32" s="137" t="s">
        <v>253</v>
      </c>
      <c r="E32" s="138"/>
    </row>
    <row r="33" spans="1:5" ht="18" customHeight="1" x14ac:dyDescent="0.35">
      <c r="A33" s="37" t="s">
        <v>83</v>
      </c>
      <c r="B33" s="106" t="s">
        <v>256</v>
      </c>
      <c r="C33" s="39" t="s">
        <v>84</v>
      </c>
      <c r="D33" s="131" t="s">
        <v>257</v>
      </c>
      <c r="E33" s="132"/>
    </row>
    <row r="34" spans="1:5" ht="26" x14ac:dyDescent="0.35">
      <c r="A34" s="39" t="s">
        <v>218</v>
      </c>
      <c r="B34" s="38" t="s">
        <v>259</v>
      </c>
      <c r="C34" s="39" t="s">
        <v>219</v>
      </c>
      <c r="D34" s="133" t="s">
        <v>258</v>
      </c>
      <c r="E34" s="134"/>
    </row>
    <row r="35" spans="1:5" ht="26" x14ac:dyDescent="0.35">
      <c r="A35" s="39" t="s">
        <v>220</v>
      </c>
      <c r="B35" s="38" t="s">
        <v>260</v>
      </c>
      <c r="C35" s="39" t="s">
        <v>222</v>
      </c>
      <c r="D35" s="133" t="s">
        <v>298</v>
      </c>
      <c r="E35" s="134"/>
    </row>
    <row r="36" spans="1:5" ht="25.5" customHeight="1" x14ac:dyDescent="0.35">
      <c r="A36" s="39" t="s">
        <v>221</v>
      </c>
      <c r="B36" s="38" t="s">
        <v>254</v>
      </c>
      <c r="C36" s="39" t="s">
        <v>223</v>
      </c>
      <c r="D36" s="135" t="s">
        <v>255</v>
      </c>
      <c r="E36" s="135"/>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abSelected="1" topLeftCell="A2" zoomScale="90" zoomScaleNormal="90" workbookViewId="0">
      <selection activeCell="H5" sqref="H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BH2886</v>
      </c>
      <c r="C5" s="119" t="str">
        <f>IF('Loan Outstanding Report'!$H$5="", "", 'Loan Outstanding Report'!$H$5)</f>
        <v>Mokama</v>
      </c>
      <c r="D5" s="41" t="s">
        <v>300</v>
      </c>
      <c r="E5" s="65">
        <v>45897</v>
      </c>
      <c r="F5" s="38" t="s">
        <v>285</v>
      </c>
      <c r="G5" s="49" t="s">
        <v>286</v>
      </c>
      <c r="H5" s="49" t="s">
        <v>284</v>
      </c>
      <c r="I5" s="120" t="s">
        <v>266</v>
      </c>
      <c r="J5" s="120" t="s">
        <v>267</v>
      </c>
      <c r="K5" s="120" t="s">
        <v>273</v>
      </c>
      <c r="L5" s="11">
        <v>355362895</v>
      </c>
      <c r="M5" s="65" t="s">
        <v>274</v>
      </c>
      <c r="N5" s="124">
        <v>36000</v>
      </c>
      <c r="O5" s="124">
        <v>1920</v>
      </c>
      <c r="P5" s="121" t="s">
        <v>139</v>
      </c>
      <c r="Q5" s="80">
        <v>45293</v>
      </c>
      <c r="R5" s="124">
        <v>2240</v>
      </c>
      <c r="S5" s="124">
        <v>0</v>
      </c>
      <c r="T5" s="124">
        <v>0</v>
      </c>
      <c r="U5" s="125">
        <f t="shared" ref="U5" si="0">IF(AND(ISBLANK(R5),ISBLANK(S5),ISBLANK(T5)),"",R5-(S5+T5))</f>
        <v>2240</v>
      </c>
      <c r="V5" s="117" t="s">
        <v>202</v>
      </c>
      <c r="W5" s="122" t="s">
        <v>287</v>
      </c>
    </row>
    <row r="6" spans="1:23" ht="25" customHeight="1" x14ac:dyDescent="0.3">
      <c r="A6" s="64">
        <v>2</v>
      </c>
      <c r="B6" s="60" t="str">
        <f>IF(J6&lt;&gt;"", $B$5, "")</f>
        <v>BH2886</v>
      </c>
      <c r="C6" s="119" t="str">
        <f>IF(J6&lt;&gt;"", $C$5, "")</f>
        <v>Mokama</v>
      </c>
      <c r="D6" s="41" t="str">
        <f>IF(J6&lt;&gt;"", $D$5, "")</f>
        <v>FN25-26-02128</v>
      </c>
      <c r="E6" s="65">
        <v>45897</v>
      </c>
      <c r="F6" s="38" t="str">
        <f>IF(J6&lt;&gt;"", $F$5, "")</f>
        <v>Sunny Deval Kumar</v>
      </c>
      <c r="G6" s="49" t="str">
        <f>IF(J6&lt;&gt;"", $G$5, "")</f>
        <v>SF0066792</v>
      </c>
      <c r="H6" s="49" t="str">
        <f>IF(J6&lt;&gt;"", $H$5, "")</f>
        <v>CA</v>
      </c>
      <c r="I6" s="120" t="s">
        <v>266</v>
      </c>
      <c r="J6" s="120" t="s">
        <v>267</v>
      </c>
      <c r="K6" s="120" t="s">
        <v>273</v>
      </c>
      <c r="L6" s="11">
        <v>355362895</v>
      </c>
      <c r="M6" s="65" t="s">
        <v>274</v>
      </c>
      <c r="N6" s="124">
        <v>36000</v>
      </c>
      <c r="O6" s="124">
        <v>1920</v>
      </c>
      <c r="P6" s="121" t="s">
        <v>139</v>
      </c>
      <c r="Q6" s="80">
        <v>45414</v>
      </c>
      <c r="R6" s="124">
        <v>2240</v>
      </c>
      <c r="S6" s="124">
        <v>0</v>
      </c>
      <c r="T6" s="124">
        <v>0</v>
      </c>
      <c r="U6" s="125">
        <f t="shared" ref="U6:U69" si="1">IF(AND(ISBLANK(R6),ISBLANK(S6),ISBLANK(T6)),"",R6-(S6+T6))</f>
        <v>2240</v>
      </c>
      <c r="V6" s="117" t="s">
        <v>202</v>
      </c>
      <c r="W6" s="122" t="s">
        <v>288</v>
      </c>
    </row>
    <row r="7" spans="1:23" ht="25" customHeight="1" x14ac:dyDescent="0.3">
      <c r="A7" s="64">
        <v>3</v>
      </c>
      <c r="B7" s="60" t="str">
        <f t="shared" ref="B7:B70" si="2">IF(J7&lt;&gt;"", $B$5, "")</f>
        <v>BH2886</v>
      </c>
      <c r="C7" s="119" t="str">
        <f t="shared" ref="C7:C70" si="3">IF(J7&lt;&gt;"", $C$5, "")</f>
        <v>Mokama</v>
      </c>
      <c r="D7" s="41" t="str">
        <f t="shared" ref="D7:D70" si="4">IF(J7&lt;&gt;"", $D$5, "")</f>
        <v>FN25-26-02128</v>
      </c>
      <c r="E7" s="65">
        <v>45897</v>
      </c>
      <c r="F7" s="38" t="str">
        <f t="shared" ref="F7:F70" si="5">IF(J7&lt;&gt;"", $F$5, "")</f>
        <v>Sunny Deval Kumar</v>
      </c>
      <c r="G7" s="49" t="str">
        <f t="shared" ref="G7:G70" si="6">IF(J7&lt;&gt;"", $G$5, "")</f>
        <v>SF0066792</v>
      </c>
      <c r="H7" s="49" t="str">
        <f t="shared" ref="H7:H70" si="7">IF(J7&lt;&gt;"", $H$5, "")</f>
        <v>CA</v>
      </c>
      <c r="I7" s="120" t="s">
        <v>266</v>
      </c>
      <c r="J7" s="120" t="s">
        <v>267</v>
      </c>
      <c r="K7" s="120" t="s">
        <v>273</v>
      </c>
      <c r="L7" s="11">
        <v>355362895</v>
      </c>
      <c r="M7" s="65" t="s">
        <v>274</v>
      </c>
      <c r="N7" s="124">
        <v>36000</v>
      </c>
      <c r="O7" s="124">
        <v>1920</v>
      </c>
      <c r="P7" s="121" t="s">
        <v>139</v>
      </c>
      <c r="Q7" s="80">
        <v>45445</v>
      </c>
      <c r="R7" s="124">
        <v>2240</v>
      </c>
      <c r="S7" s="124">
        <v>0</v>
      </c>
      <c r="T7" s="124">
        <v>0</v>
      </c>
      <c r="U7" s="125">
        <f t="shared" si="1"/>
        <v>2240</v>
      </c>
      <c r="V7" s="117" t="s">
        <v>202</v>
      </c>
      <c r="W7" s="122" t="s">
        <v>289</v>
      </c>
    </row>
    <row r="8" spans="1:23" ht="25" customHeight="1" x14ac:dyDescent="0.3">
      <c r="A8" s="64">
        <v>4</v>
      </c>
      <c r="B8" s="60" t="str">
        <f t="shared" si="2"/>
        <v>BH2886</v>
      </c>
      <c r="C8" s="119" t="str">
        <f t="shared" si="3"/>
        <v>Mokama</v>
      </c>
      <c r="D8" s="41" t="str">
        <f t="shared" si="4"/>
        <v>FN25-26-02128</v>
      </c>
      <c r="E8" s="65">
        <v>45897</v>
      </c>
      <c r="F8" s="38" t="str">
        <f t="shared" si="5"/>
        <v>Sunny Deval Kumar</v>
      </c>
      <c r="G8" s="49" t="str">
        <f t="shared" si="6"/>
        <v>SF0066792</v>
      </c>
      <c r="H8" s="49" t="str">
        <f t="shared" si="7"/>
        <v>CA</v>
      </c>
      <c r="I8" s="120" t="s">
        <v>266</v>
      </c>
      <c r="J8" s="120" t="s">
        <v>267</v>
      </c>
      <c r="K8" s="120" t="s">
        <v>273</v>
      </c>
      <c r="L8" s="11">
        <v>355362895</v>
      </c>
      <c r="M8" s="65" t="s">
        <v>274</v>
      </c>
      <c r="N8" s="124">
        <v>36000</v>
      </c>
      <c r="O8" s="124">
        <v>1920</v>
      </c>
      <c r="P8" s="121" t="s">
        <v>139</v>
      </c>
      <c r="Q8" s="80">
        <v>45475</v>
      </c>
      <c r="R8" s="124">
        <v>2240</v>
      </c>
      <c r="S8" s="124">
        <v>0</v>
      </c>
      <c r="T8" s="124">
        <v>0</v>
      </c>
      <c r="U8" s="125">
        <f t="shared" si="1"/>
        <v>2240</v>
      </c>
      <c r="V8" s="117" t="s">
        <v>202</v>
      </c>
      <c r="W8" s="122" t="s">
        <v>290</v>
      </c>
    </row>
    <row r="9" spans="1:23" ht="25" customHeight="1" x14ac:dyDescent="0.3">
      <c r="A9" s="64">
        <v>5</v>
      </c>
      <c r="B9" s="60" t="str">
        <f t="shared" si="2"/>
        <v>BH2886</v>
      </c>
      <c r="C9" s="119" t="str">
        <f t="shared" si="3"/>
        <v>Mokama</v>
      </c>
      <c r="D9" s="41" t="str">
        <f t="shared" si="4"/>
        <v>FN25-26-02128</v>
      </c>
      <c r="E9" s="65">
        <v>45897</v>
      </c>
      <c r="F9" s="38" t="str">
        <f t="shared" si="5"/>
        <v>Sunny Deval Kumar</v>
      </c>
      <c r="G9" s="49" t="str">
        <f t="shared" si="6"/>
        <v>SF0066792</v>
      </c>
      <c r="H9" s="49" t="str">
        <f t="shared" si="7"/>
        <v>CA</v>
      </c>
      <c r="I9" s="120" t="s">
        <v>266</v>
      </c>
      <c r="J9" s="120" t="s">
        <v>267</v>
      </c>
      <c r="K9" s="120" t="s">
        <v>273</v>
      </c>
      <c r="L9" s="11">
        <v>355362895</v>
      </c>
      <c r="M9" s="65" t="s">
        <v>274</v>
      </c>
      <c r="N9" s="124">
        <v>36000</v>
      </c>
      <c r="O9" s="124">
        <v>1920</v>
      </c>
      <c r="P9" s="121" t="s">
        <v>139</v>
      </c>
      <c r="Q9" s="80">
        <v>45506</v>
      </c>
      <c r="R9" s="124">
        <v>2240</v>
      </c>
      <c r="S9" s="124">
        <v>0</v>
      </c>
      <c r="T9" s="124">
        <v>0</v>
      </c>
      <c r="U9" s="125">
        <f t="shared" si="1"/>
        <v>2240</v>
      </c>
      <c r="V9" s="117" t="s">
        <v>202</v>
      </c>
      <c r="W9" s="122" t="s">
        <v>291</v>
      </c>
    </row>
    <row r="10" spans="1:23" ht="25" customHeight="1" x14ac:dyDescent="0.3">
      <c r="A10" s="64">
        <v>6</v>
      </c>
      <c r="B10" s="60" t="str">
        <f t="shared" si="2"/>
        <v>BH2886</v>
      </c>
      <c r="C10" s="119" t="str">
        <f t="shared" si="3"/>
        <v>Mokama</v>
      </c>
      <c r="D10" s="41" t="str">
        <f t="shared" si="4"/>
        <v>FN25-26-02128</v>
      </c>
      <c r="E10" s="65">
        <v>45897</v>
      </c>
      <c r="F10" s="38" t="str">
        <f t="shared" si="5"/>
        <v>Sunny Deval Kumar</v>
      </c>
      <c r="G10" s="49" t="str">
        <f t="shared" si="6"/>
        <v>SF0066792</v>
      </c>
      <c r="H10" s="49" t="str">
        <f t="shared" si="7"/>
        <v>CA</v>
      </c>
      <c r="I10" s="120" t="s">
        <v>266</v>
      </c>
      <c r="J10" s="120" t="s">
        <v>267</v>
      </c>
      <c r="K10" s="120" t="s">
        <v>273</v>
      </c>
      <c r="L10" s="11">
        <v>355362895</v>
      </c>
      <c r="M10" s="65" t="s">
        <v>274</v>
      </c>
      <c r="N10" s="124">
        <v>36000</v>
      </c>
      <c r="O10" s="124">
        <v>1920</v>
      </c>
      <c r="P10" s="121" t="s">
        <v>139</v>
      </c>
      <c r="Q10" s="80">
        <v>45537</v>
      </c>
      <c r="R10" s="124">
        <v>2240</v>
      </c>
      <c r="S10" s="124">
        <v>0</v>
      </c>
      <c r="T10" s="124">
        <v>0</v>
      </c>
      <c r="U10" s="125">
        <f t="shared" si="1"/>
        <v>2240</v>
      </c>
      <c r="V10" s="117" t="s">
        <v>202</v>
      </c>
      <c r="W10" s="122" t="s">
        <v>292</v>
      </c>
    </row>
    <row r="11" spans="1:23" ht="25" customHeight="1" x14ac:dyDescent="0.3">
      <c r="A11" s="64">
        <v>7</v>
      </c>
      <c r="B11" s="60" t="str">
        <f t="shared" si="2"/>
        <v>BH2886</v>
      </c>
      <c r="C11" s="119" t="str">
        <f t="shared" si="3"/>
        <v>Mokama</v>
      </c>
      <c r="D11" s="41" t="str">
        <f t="shared" si="4"/>
        <v>FN25-26-02128</v>
      </c>
      <c r="E11" s="65">
        <v>45897</v>
      </c>
      <c r="F11" s="38" t="str">
        <f t="shared" si="5"/>
        <v>Sunny Deval Kumar</v>
      </c>
      <c r="G11" s="49" t="str">
        <f t="shared" si="6"/>
        <v>SF0066792</v>
      </c>
      <c r="H11" s="49" t="str">
        <f t="shared" si="7"/>
        <v>CA</v>
      </c>
      <c r="I11" s="120" t="s">
        <v>266</v>
      </c>
      <c r="J11" s="120" t="s">
        <v>267</v>
      </c>
      <c r="K11" s="120" t="s">
        <v>273</v>
      </c>
      <c r="L11" s="11">
        <v>355362895</v>
      </c>
      <c r="M11" s="65" t="s">
        <v>274</v>
      </c>
      <c r="N11" s="124">
        <v>36000</v>
      </c>
      <c r="O11" s="124">
        <v>1920</v>
      </c>
      <c r="P11" s="121" t="s">
        <v>139</v>
      </c>
      <c r="Q11" s="80">
        <v>45567</v>
      </c>
      <c r="R11" s="124">
        <v>2240</v>
      </c>
      <c r="S11" s="124">
        <v>0</v>
      </c>
      <c r="T11" s="124">
        <v>0</v>
      </c>
      <c r="U11" s="125">
        <f t="shared" si="1"/>
        <v>2240</v>
      </c>
      <c r="V11" s="117" t="s">
        <v>202</v>
      </c>
      <c r="W11" s="122" t="s">
        <v>293</v>
      </c>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B5" sqref="B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245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247</v>
      </c>
      <c r="C5" s="38" t="s">
        <v>248</v>
      </c>
      <c r="D5" s="38" t="s">
        <v>249</v>
      </c>
      <c r="E5" s="38" t="s">
        <v>249</v>
      </c>
      <c r="F5" s="38" t="s">
        <v>250</v>
      </c>
      <c r="G5" s="84" t="s">
        <v>251</v>
      </c>
      <c r="H5" s="38" t="s">
        <v>250</v>
      </c>
      <c r="I5" s="84">
        <v>3078</v>
      </c>
      <c r="J5" s="38" t="s">
        <v>265</v>
      </c>
      <c r="K5" s="84">
        <v>3078</v>
      </c>
      <c r="L5" s="84" t="s">
        <v>260</v>
      </c>
      <c r="M5" s="38" t="s">
        <v>259</v>
      </c>
      <c r="N5" s="84">
        <v>9427</v>
      </c>
      <c r="O5" s="84" t="s">
        <v>266</v>
      </c>
      <c r="P5" s="84">
        <v>11726</v>
      </c>
      <c r="Q5" s="38" t="s">
        <v>267</v>
      </c>
      <c r="R5" s="38" t="s">
        <v>268</v>
      </c>
      <c r="S5" s="84" t="s">
        <v>269</v>
      </c>
      <c r="T5" s="84" t="s">
        <v>269</v>
      </c>
      <c r="U5" s="84" t="s">
        <v>270</v>
      </c>
      <c r="V5" s="84" t="s">
        <v>271</v>
      </c>
      <c r="W5" s="84">
        <v>0</v>
      </c>
      <c r="X5" s="38" t="s">
        <v>272</v>
      </c>
      <c r="Y5" s="84">
        <v>355362895</v>
      </c>
      <c r="Z5" s="38" t="s">
        <v>273</v>
      </c>
      <c r="AA5" s="108" t="s">
        <v>274</v>
      </c>
      <c r="AB5" s="84">
        <v>36000</v>
      </c>
      <c r="AC5" s="108" t="s">
        <v>275</v>
      </c>
      <c r="AD5" s="84">
        <v>24</v>
      </c>
      <c r="AE5" s="84" t="s">
        <v>276</v>
      </c>
      <c r="AF5" s="84" t="s">
        <v>277</v>
      </c>
      <c r="AG5" s="108" t="s">
        <v>278</v>
      </c>
      <c r="AH5" s="84" t="s">
        <v>279</v>
      </c>
      <c r="AI5" s="108" t="s">
        <v>280</v>
      </c>
      <c r="AJ5" s="84">
        <v>1920</v>
      </c>
      <c r="AK5" s="84">
        <v>1920</v>
      </c>
      <c r="AL5" s="108"/>
      <c r="AM5" s="84">
        <v>0</v>
      </c>
      <c r="AN5" s="112">
        <v>0</v>
      </c>
      <c r="AO5" s="112">
        <v>0</v>
      </c>
      <c r="AP5" s="112">
        <v>36000</v>
      </c>
      <c r="AQ5" s="112">
        <v>10468</v>
      </c>
      <c r="AR5" s="112">
        <v>46468</v>
      </c>
      <c r="AS5" s="112">
        <v>16990.73</v>
      </c>
      <c r="AT5" s="112">
        <v>7969.27</v>
      </c>
      <c r="AU5" s="112">
        <v>24960</v>
      </c>
      <c r="AV5" s="84">
        <v>13</v>
      </c>
      <c r="AW5" s="84"/>
      <c r="AX5" s="84"/>
      <c r="AY5" s="108"/>
      <c r="AZ5" s="84"/>
      <c r="BA5" s="84"/>
      <c r="BB5" s="84" t="s">
        <v>281</v>
      </c>
      <c r="BC5" s="84" t="s">
        <v>145</v>
      </c>
      <c r="BD5" s="108"/>
      <c r="BE5" s="84">
        <v>0</v>
      </c>
      <c r="BF5" s="38" t="s">
        <v>269</v>
      </c>
      <c r="BG5" s="84" t="s">
        <v>282</v>
      </c>
      <c r="BH5" s="114" t="s">
        <v>283</v>
      </c>
      <c r="BI5" s="38" t="s">
        <v>110</v>
      </c>
      <c r="BJ5" s="85">
        <v>45897</v>
      </c>
      <c r="BK5" s="84"/>
      <c r="BL5" s="38" t="s">
        <v>115</v>
      </c>
      <c r="BM5" s="115" t="s">
        <v>120</v>
      </c>
      <c r="BN5" s="116" t="s">
        <v>200</v>
      </c>
      <c r="BO5" s="84" t="s">
        <v>242</v>
      </c>
      <c r="BP5" s="84">
        <v>15680</v>
      </c>
      <c r="BQ5" s="117" t="s">
        <v>202</v>
      </c>
      <c r="BR5" s="129" t="s">
        <v>299</v>
      </c>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2025-09-08T10:02:56Z</dcterms:modified>
</cp:coreProperties>
</file>