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CSS Hulasganj Css 105143/"/>
    </mc:Choice>
  </mc:AlternateContent>
  <xr:revisionPtr revIDLastSave="8" documentId="8_{C655A230-7531-475F-974B-65529C8BF0CB}" xr6:coauthVersionLast="47" xr6:coauthVersionMax="47" xr10:uidLastSave="{B2722B1F-DC1D-4A96-A457-3011AD19E90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<sst xmlns="http://schemas.openxmlformats.org/spreadsheetml/2006/main" count="348" uniqueCount="298">
  <si>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</si>
  <si>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</si>
  <si>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</si>
  <si>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</si>
  <si>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</si>
  <si>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</si>
  <si>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</si>
  <si>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</si>
  <si>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</si>
  <si>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</si>
  <si>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</si>
  <si>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</si>
  <si>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</si>
  <si>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</si>
  <si>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</si>
  <si>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</si>
  <si>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</si>
  <si>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</si>
  <si>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</si>
  <si>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</si>
  <si>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</si>
  <si>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</si>
  <si>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</si>
  <si>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</si>
  <si>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</si>
  <si>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</si>
  <si>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</si>
  <si>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</si>
  <si>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</si>
  <si>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</si>
  <si>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</si>
  <si>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</si>
  <si>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</si>
  <si>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</si>
  <si>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</si>
  <si>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</si>
  <si>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</si>
  <si>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</si>
  <si>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</si>
  <si>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</si>
  <si>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</si>
  <si>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</si>
  <si>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</si>
  <si>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</si>
  <si>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</si>
  <si>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</si>
  <si>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</si>
  <si>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</si>
  <si>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</si>
  <si>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</si>
  <si>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</si>
  <si>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</si>
  <si>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</si>
  <si>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</si>
  <si>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</si>
  <si>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</si>
  <si>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</si>
  <si>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</si>
  <si>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</si>
  <si>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</si>
  <si>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</si>
  <si>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</si>
  <si>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</si>
  <si>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</si>
  <si>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</si>
  <si>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</si>
  <si>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</si>
  <si>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</si>
  <si>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</si>
  <si>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</si>
  <si>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</si>
  <si>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</si>
  <si>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</si>
  <si>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</si>
  <si>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</si>
  <si>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</si>
  <si>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</si>
  <si>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</si>
  <si>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</si>
  <si>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</si>
  <si>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</si>
  <si>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</si>
  <si>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</si>
  <si>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</si>
  <si>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</si>
  <si>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</si>
  <si>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</si>
  <si>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</si>
  <si>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</si>
  <si>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</si>
  <si>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</si>
  <si>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</si>
  <si>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</si>
  <si>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</si>
  <si>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</si>
  <si>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</si>
  <si>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</si>
  <si>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</si>
  <si>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</si>
  <si>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</si>
  <si>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</si>
  <si>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</si>
  <si>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</si>
  <si>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</si>
  <si>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</si>
  <si>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</si>
  <si>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</si>
  <si>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</si>
  <si>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</si>
  <si>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</si>
  <si>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</si>
  <si>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</si>
  <si>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</si>
  <si>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</si>
  <si>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</si>
  <si>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</si>
  <si>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</si>
  <si>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</si>
  <si>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</si>
  <si>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</si>
  <si>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</si>
  <si>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</si>
  <si>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</si>
  <si>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</si>
  <si>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</si>
  <si>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</si>
  <si>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</si>
  <si>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</si>
  <si>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</si>
  <si>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</si>
  <si>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</si>
  <si>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</si>
  <si>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</si>
  <si>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</si>
  <si>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</si>
  <si>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</si>
  <si>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</si>
  <si>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</si>
  <si>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</si>
  <si>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</si>
  <si>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</si>
  <si>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</si>
  <si>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</si>
  <si>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</si>
  <si>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</si>
  <si>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</si>
  <si>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</si>
  <si>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</si>
  <si>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</si>
  <si>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</si>
  <si>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</si>
  <si>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</si>
  <si>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</si>
  <si>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</si>
  <si>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</si>
  <si>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</si>
  <si>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</si>
  <si>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</si>
  <si>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</si>
  <si>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</si>
  <si>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</si>
  <si>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</si>
  <si>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</si>
  <si>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</si>
  <si>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</si>
  <si>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</si>
  <si>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</si>
  <si>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</si>
  <si>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</si>
  <si>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</si>
  <si>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</si>
  <si>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</si>
  <si>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</si>
  <si>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</si>
  <si>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</si>
  <si>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</si>
  <si>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</si>
  <si>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</si>
  <si>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</si>
  <si>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</si>
  <si>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</si>
  <si>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</si>
  <si>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</si>
  <si>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</si>
  <si>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</si>
  <si>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</si>
  <si>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</si>
  <si>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</si>
  <si>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</si>
  <si>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</si>
  <si>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</si>
  <si>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</si>
  <si>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</si>
  <si>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</si>
  <si>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</si>
  <si>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</si>
  <si>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</si>
  <si>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</si>
  <si>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</si>
  <si>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</si>
  <si>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</si>
  <si>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</si>
  <si>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</si>
  <si>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</si>
  <si>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</si>
  <si>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</si>
  <si>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</si>
  <si>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</si>
  <si>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</si>
  <si>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</si>
  <si>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</si>
  <si>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</si>
  <si>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</si>
  <si>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</si>
  <si>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</si>
  <si>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</si>
  <si>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</si>
  <si>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</si>
  <si>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</si>
  <si>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</si>
  <si>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</si>
  <si>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</si>
  <si>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</si>
  <si>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</si>
  <si>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</si>
  <si>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</si>
  <si>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</si>
  <si>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</si>
  <si>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</si>
  <si>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</si>
  <si>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</si>
  <si>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</si>
  <si>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</si>
  <si>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</si>
  <si>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</si>
  <si>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</si>
  <si>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</si>
  <si>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</si>
  <si>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</si>
  <si>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</si>
  <si>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</si>
  <si>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</si>
  <si>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</si>
  <si>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</si>
  <si>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</si>
  <si>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</si>
  <si>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Sunday, September 7, 2025 1:54 PM</t>
  </si>
  <si>
    <t>To Date :Detailed as on 07-Sep-2025</t>
  </si>
  <si>
    <t>North</t>
  </si>
  <si>
    <t>Bihar-2</t>
  </si>
  <si>
    <t>Gaya</t>
  </si>
  <si>
    <t>Fatehpur</t>
  </si>
  <si>
    <t>BH3942</t>
  </si>
  <si>
    <t>Hulasganj</t>
  </si>
  <si>
    <t>Bhanu Bigha</t>
  </si>
  <si>
    <t>SF0091479</t>
  </si>
  <si>
    <t>Kunal Kumar</t>
  </si>
  <si>
    <t>Bhanu Bigha C12</t>
  </si>
  <si>
    <t>Bhanu Bigha C12 Rajgir111</t>
  </si>
  <si>
    <t>Chetana</t>
  </si>
  <si>
    <t>SSF5428987</t>
  </si>
  <si>
    <t>BC</t>
  </si>
  <si>
    <t>HINDU</t>
  </si>
  <si>
    <t>Agriculture &amp; Farming</t>
  </si>
  <si>
    <t>BEBI DEVI</t>
  </si>
  <si>
    <t>14-Feb-2024</t>
  </si>
  <si>
    <t>Thu</t>
  </si>
  <si>
    <t>1</t>
  </si>
  <si>
    <t>1.56 Yrs</t>
  </si>
  <si>
    <t>14 Feb 2024</t>
  </si>
  <si>
    <t>&lt;= 2 Years</t>
  </si>
  <si>
    <t>14-Mar-2024</t>
  </si>
  <si>
    <t>14-Apr-2025</t>
  </si>
  <si>
    <t>Open</t>
  </si>
  <si>
    <t>Anug Kumar/SF0097354</t>
  </si>
  <si>
    <t>Gautam Kumar</t>
  </si>
  <si>
    <t>SF0048659</t>
  </si>
  <si>
    <t>Branch Manager</t>
  </si>
  <si>
    <t>Bihar</t>
  </si>
  <si>
    <t>FIR Not Filled</t>
  </si>
  <si>
    <t>CSS</t>
  </si>
  <si>
    <t>Randhir Kumar Rawat/SF0034032</t>
  </si>
  <si>
    <t>Raj Kumar Yadav/SF0072796</t>
  </si>
  <si>
    <t>Ravi Kumar Ranjan/SF0072744</t>
  </si>
  <si>
    <t>Saketnath Thakur/SF0062081</t>
  </si>
  <si>
    <t>Absconding</t>
  </si>
  <si>
    <t>Completed-Report Submitted</t>
  </si>
  <si>
    <t>Dual Staff</t>
  </si>
  <si>
    <t>Available &amp; Updated</t>
  </si>
  <si>
    <t>G-1</t>
  </si>
  <si>
    <t>Jackey kumar</t>
  </si>
  <si>
    <t>SF0054242</t>
  </si>
  <si>
    <t>G-2</t>
  </si>
  <si>
    <t>Ashok Kumar</t>
  </si>
  <si>
    <t>SF0098121</t>
  </si>
  <si>
    <t>As per physical verification I found Pre-close amount Rs. 27500 /- collected by BM Gautam Kumar/SF0048659 on date 14/01/2025 , but pre-close amount not accountant in Fimo. For the same amount posted monthly EMI amount 2240 /- to countinue 3 month 2240*3 total amount Rs. 6720 /- entery in Fimo of Feb,March &amp; April and loan not closed till now. ( Note ;- EMP has been Absconding )</t>
  </si>
  <si>
    <t>Branch Quality Manager</t>
  </si>
  <si>
    <t>FN25-26-02135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</si>
</sst>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5" sqref="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BH3942</v>
      </c>
      <c r="D5" s="63" t="str">
        <f>IF('Physical Cash at Safe'!D28="Yes", 'Physical Cash at Safe'!A4, 'Borrower Wise Details'!C5)</f>
        <v>Hulasganj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45889</v>
      </c>
      <c r="H5" s="107" t="s">
        <v>280</v>
      </c>
      <c r="I5" s="61">
        <v>45908</v>
      </c>
      <c r="J5" s="74" t="str">
        <f>IF('Physical Cash at Safe'!D28="Yes",'Physical Cash at Safe'!E28,IF('Borrower Wise Details'!D5&lt;&gt;"",'Borrower Wise Details'!D5,""))</f>
        <v>FN25-26-02135</v>
      </c>
      <c r="K5" s="81">
        <v>1</v>
      </c>
      <c r="L5" s="82">
        <v>27500</v>
      </c>
      <c r="M5" s="82">
        <v>0</v>
      </c>
      <c r="N5" s="82" t="s">
        <v>281</v>
      </c>
      <c r="O5" s="82" t="s">
        <v>282</v>
      </c>
      <c r="P5" s="82" t="s">
        <v>283</v>
      </c>
      <c r="Q5" s="82" t="s">
        <v>284</v>
      </c>
      <c r="R5" s="75" t="str">
        <f>IF('Physical Cash at Safe'!$D$28="Yes", 'Physical Cash at Safe'!$A$28, IF('Borrower Wise Details'!F5&lt;&gt;"", 'Borrower Wise Details'!F5, ""))</f>
        <v>Gautam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SF0048659</v>
      </c>
      <c r="U5" s="77" t="s">
        <v>285</v>
      </c>
      <c r="V5" s="61">
        <v>45765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286</v>
      </c>
      <c r="Z5" s="61">
        <v>45907</v>
      </c>
      <c r="AA5" s="61">
        <v>45907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126">
        <f>IF(AND(AC5="", AD5=""), "", IF(AD5="", AC5, AC5 - IF(ISNUMBER(AD5), AD5, 0)))</f>
        <v>20780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45908</v>
      </c>
      <c r="AH5" s="70" t="s">
        <v>295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BH3942</v>
      </c>
      <c r="C5" s="50" t="str">
        <f>IF('Fraud Investigation Report'!D5="", "", 'Fraud Investigation Report'!D5)</f>
        <v>Hulasganj</v>
      </c>
      <c r="D5" s="68" t="str">
        <f>IF(OR('Fraud Investigation Report'!R5="", 'Fraud Investigation Report'!R5=0), "", 'Fraud Investigation Report'!R5)</f>
        <v>Gautam Kumar</v>
      </c>
      <c r="E5" s="68" t="str">
        <f>IF(OR('Fraud Investigation Report'!T5="", 'Fraud Investigation Report'!T5=0), "", 'Fraud Investigation Report'!T5)</f>
        <v>SF0048659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FN25-26-02135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27500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27500</v>
      </c>
      <c r="O5" s="69">
        <f>IF('Fraud Investigation Report'!AD5="", "", 'Fraud Investigation Report'!AD5)</f>
        <v>6720</v>
      </c>
      <c r="P5" s="126">
        <f>IF(AND(N5="", O5=""), "", IF(O5="", N5, N5 - IF(ISNUMBER(O5), O5, 0)))</f>
        <v>20780</v>
      </c>
      <c r="Q5" s="49"/>
      <c r="R5" s="84" t="s">
        <v>279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278</v>
      </c>
      <c r="B6" s="18">
        <v>45907</v>
      </c>
      <c r="C6" s="18">
        <v>45906</v>
      </c>
      <c r="D6" s="18">
        <v>45907</v>
      </c>
      <c r="E6" s="19">
        <v>0.35416666666666669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21</v>
      </c>
      <c r="C11" s="23">
        <f>B11*A11</f>
        <v>10500</v>
      </c>
      <c r="D11" s="25">
        <v>21</v>
      </c>
      <c r="E11" s="23">
        <f t="shared" ref="E11:E17" si="0">D11*A11</f>
        <v>10500</v>
      </c>
    </row>
    <row r="12" spans="1:5" ht="14.5" x14ac:dyDescent="0.35">
      <c r="A12" s="24">
        <v>200</v>
      </c>
      <c r="B12" s="25">
        <v>3</v>
      </c>
      <c r="C12" s="23">
        <f>B12*A12</f>
        <v>600</v>
      </c>
      <c r="D12" s="25">
        <v>3</v>
      </c>
      <c r="E12" s="23">
        <f t="shared" si="0"/>
        <v>600</v>
      </c>
    </row>
    <row r="13" spans="1:5" ht="14.5" x14ac:dyDescent="0.35">
      <c r="A13" s="24">
        <v>100</v>
      </c>
      <c r="B13" s="25">
        <v>2</v>
      </c>
      <c r="C13" s="23">
        <f t="shared" ref="C13:C17" si="1">B13*A13</f>
        <v>200</v>
      </c>
      <c r="D13" s="25">
        <v>2</v>
      </c>
      <c r="E13" s="23">
        <f t="shared" si="0"/>
        <v>200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11354</v>
      </c>
      <c r="D19" s="30" t="s">
        <v>76</v>
      </c>
      <c r="E19" s="31">
        <f>SUM(E10:E18)</f>
        <v>11354</v>
      </c>
    </row>
    <row r="20" spans="1:5" ht="30" customHeight="1" x14ac:dyDescent="0.35">
      <c r="A20" s="143" t="s">
        <v>97</v>
      </c>
      <c r="B20" s="144"/>
      <c r="C20" s="32">
        <v>11354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218</v>
      </c>
      <c r="B32" s="38" t="s">
        <v>287</v>
      </c>
      <c r="C32" s="37" t="s">
        <v>82</v>
      </c>
      <c r="D32" s="153" t="s">
        <v>288</v>
      </c>
      <c r="E32" s="154"/>
    </row>
    <row r="33" spans="1:5" ht="18" customHeight="1" x14ac:dyDescent="0.35">
      <c r="A33" s="37" t="s">
        <v>83</v>
      </c>
      <c r="B33" s="106" t="s">
        <v>289</v>
      </c>
      <c r="C33" s="39" t="s">
        <v>84</v>
      </c>
      <c r="D33" s="147" t="s">
        <v>292</v>
      </c>
      <c r="E33" s="148"/>
    </row>
    <row r="34" spans="1:5" ht="26" x14ac:dyDescent="0.35">
      <c r="A34" s="39" t="s">
        <v>219</v>
      </c>
      <c r="B34" s="38" t="s">
        <v>290</v>
      </c>
      <c r="C34" s="39" t="s">
        <v>220</v>
      </c>
      <c r="D34" s="149" t="s">
        <v>293</v>
      </c>
      <c r="E34" s="150"/>
    </row>
    <row r="35" spans="1:5" ht="26" x14ac:dyDescent="0.35">
      <c r="A35" s="39" t="s">
        <v>221</v>
      </c>
      <c r="B35" s="38" t="s">
        <v>291</v>
      </c>
      <c r="C35" s="39" t="s">
        <v>223</v>
      </c>
      <c r="D35" s="149" t="s">
        <v>294</v>
      </c>
      <c r="E35" s="150"/>
    </row>
    <row r="36" spans="1:5" ht="25.5" customHeight="1" x14ac:dyDescent="0.35">
      <c r="A36" s="39" t="s">
        <v>222</v>
      </c>
      <c r="B36" s="38" t="s">
        <v>277</v>
      </c>
      <c r="C36" s="39" t="s">
        <v>224</v>
      </c>
      <c r="D36" s="151" t="s">
        <v>296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90" workbookViewId="0">
      <selection activeCell="A7" sqref="A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BH3942</v>
      </c>
      <c r="C5" s="119" t="str">
        <f>IF('Loan Outstanding Report'!$H$5="", "", 'Loan Outstanding Report'!$H$5)</f>
        <v>Hulasganj</v>
      </c>
      <c r="D5" s="41" t="s">
        <v>297</v>
      </c>
      <c r="E5" s="65">
        <v>45907</v>
      </c>
      <c r="F5" s="38" t="s">
        <v>275</v>
      </c>
      <c r="G5" s="49" t="s">
        <v>276</v>
      </c>
      <c r="H5" s="49" t="s">
        <v>277</v>
      </c>
      <c r="I5" s="120" t="s">
        <v>257</v>
      </c>
      <c r="J5" s="120" t="s">
        <v>260</v>
      </c>
      <c r="K5" s="120" t="s">
        <v>264</v>
      </c>
      <c r="L5" s="11">
        <v>354959441</v>
      </c>
      <c r="M5" s="65" t="s">
        <v>265</v>
      </c>
      <c r="N5" s="124">
        <v>42000</v>
      </c>
      <c r="O5" s="124">
        <v>2240</v>
      </c>
      <c r="P5" s="121" t="s">
        <v>140</v>
      </c>
      <c r="Q5" s="80">
        <v>45671</v>
      </c>
      <c r="R5" s="124">
        <v>27500</v>
      </c>
      <c r="S5" s="124">
        <v>6720</v>
      </c>
      <c r="T5" s="124">
        <v>0</v>
      </c>
      <c r="U5" s="125">
        <f t="shared" ref="U5" si="0">IF(AND(ISBLANK(R5),ISBLANK(S5),ISBLANK(T5)),"",R5-(S5+T5))</f>
        <v>20780</v>
      </c>
      <c r="V5" s="117" t="s">
        <v>203</v>
      </c>
      <c r="W5" s="122" t="s">
        <v>295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9" sqref="A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16588</v>
      </c>
      <c r="J5" s="38" t="s">
        <v>254</v>
      </c>
      <c r="K5" s="84">
        <v>16588</v>
      </c>
      <c r="L5" s="84" t="s">
        <v>255</v>
      </c>
      <c r="M5" s="38" t="s">
        <v>256</v>
      </c>
      <c r="N5" s="84">
        <v>377236</v>
      </c>
      <c r="O5" s="84" t="s">
        <v>257</v>
      </c>
      <c r="P5" s="84">
        <v>551460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354959441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22068.41</v>
      </c>
      <c r="AN5" s="112">
        <v>9291.59</v>
      </c>
      <c r="AO5" s="112">
        <v>31360</v>
      </c>
      <c r="AP5" s="112">
        <v>19931.59</v>
      </c>
      <c r="AQ5" s="112">
        <v>2365.41</v>
      </c>
      <c r="AR5" s="112">
        <v>22297</v>
      </c>
      <c r="AS5" s="112">
        <v>7488.75</v>
      </c>
      <c r="AT5" s="112">
        <v>1471.25</v>
      </c>
      <c r="AU5" s="112">
        <v>8960</v>
      </c>
      <c r="AV5" s="84">
        <v>18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/>
      <c r="BG5" s="84">
        <v>8539074882</v>
      </c>
      <c r="BH5" s="114" t="s">
        <v>274</v>
      </c>
      <c r="BI5" s="38" t="s">
        <v>110</v>
      </c>
      <c r="BJ5" s="85">
        <v>45907</v>
      </c>
      <c r="BK5" s="84"/>
      <c r="BL5" s="38" t="s">
        <v>114</v>
      </c>
      <c r="BM5" s="115" t="s">
        <v>119</v>
      </c>
      <c r="BN5" s="116" t="s">
        <v>201</v>
      </c>
      <c r="BO5" s="84" t="s">
        <v>243</v>
      </c>
      <c r="BP5" s="84">
        <v>27500</v>
      </c>
      <c r="BQ5" s="117" t="s">
        <v>203</v>
      </c>
      <c r="BR5" s="118" t="s">
        <v>295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2025-09-08T10:42:18Z</dcterms:modified>
</cp:coreProperties>
</file>