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D:\2025\Sep-25\Talod\Talod2\"/>
    </mc:Choice>
  </mc:AlternateContent>
  <xr:revisionPtr revIDLastSave="0" documentId="13_ncr:1_{8DB0EB2A-8729-4988-9A94-8227259D6829}" xr6:coauthVersionLast="36"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0" yWindow="0" windowWidth="19008" windowHeight="89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<sst xmlns="http://schemas.openxmlformats.org/spreadsheetml/2006/main" count="334" uniqueCount="290">
  <si>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</si>
  <si>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</si>
  <si>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</si>
  <si>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</si>
  <si>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</si>
  <si>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</si>
  <si>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</si>
  <si>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</si>
  <si>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</si>
  <si>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</si>
  <si>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</si>
  <si>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</si>
  <si>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</si>
  <si>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</si>
  <si>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</si>
  <si>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</si>
  <si>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</si>
  <si>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</si>
  <si>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</si>
  <si>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</si>
  <si>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</si>
  <si>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</si>
  <si>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</si>
  <si>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</si>
  <si>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</si>
  <si>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</si>
  <si>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</si>
  <si>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</si>
  <si>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</si>
  <si>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</si>
  <si>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</si>
  <si>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</si>
  <si>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</si>
  <si>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</si>
  <si>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</si>
  <si>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</si>
  <si>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</si>
  <si>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</si>
  <si>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</si>
  <si>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</si>
  <si>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</si>
  <si>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</si>
  <si>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</si>
  <si>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</si>
  <si>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</si>
  <si>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</si>
  <si>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</si>
  <si>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</si>
  <si>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</si>
  <si>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</si>
  <si>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</si>
  <si>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</si>
  <si>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</si>
  <si>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</si>
  <si>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</si>
  <si>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</si>
  <si>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</si>
  <si>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</si>
  <si>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</si>
  <si>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</si>
  <si>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</si>
  <si>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</si>
  <si>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</si>
  <si>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</si>
  <si>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</si>
  <si>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</si>
  <si>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</si>
  <si>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</si>
  <si>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</si>
  <si>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</si>
  <si>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</si>
  <si>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</si>
  <si>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</si>
  <si>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</si>
  <si>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</si>
  <si>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</si>
  <si>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</si>
  <si>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</si>
  <si>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</si>
  <si>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</si>
  <si>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</si>
  <si>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</si>
  <si>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</si>
  <si>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</si>
  <si>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</si>
  <si>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</si>
  <si>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</si>
  <si>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</si>
  <si>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</si>
  <si>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</si>
  <si>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</si>
  <si>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</si>
  <si>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</si>
  <si>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</si>
  <si>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</si>
  <si>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</si>
  <si>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</si>
  <si>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</si>
  <si>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</si>
  <si>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</si>
  <si>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</si>
  <si>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</si>
  <si>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</si>
  <si>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</si>
  <si>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</si>
  <si>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</si>
  <si>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</si>
  <si>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</si>
  <si>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</si>
  <si>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</si>
  <si>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</si>
  <si>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</si>
  <si>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</si>
  <si>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</si>
  <si>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</si>
  <si>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</si>
  <si>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</si>
  <si>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</si>
  <si>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</si>
  <si>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</si>
  <si>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</si>
  <si>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</si>
  <si>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</si>
  <si>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</si>
  <si>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</si>
  <si>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</si>
  <si>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</si>
  <si>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</si>
  <si>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</si>
  <si>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</si>
  <si>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</si>
  <si>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</si>
  <si>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</si>
  <si>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</si>
  <si>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</si>
  <si>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</si>
  <si>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</si>
  <si>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</si>
  <si>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</si>
  <si>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</si>
  <si>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</si>
  <si>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</si>
  <si>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</si>
  <si>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</si>
  <si>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</si>
  <si>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</si>
  <si>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</si>
  <si>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</si>
  <si>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</si>
  <si>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</si>
  <si>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</si>
  <si>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</si>
  <si>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</si>
  <si>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</si>
  <si>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</si>
  <si>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</si>
  <si>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</si>
  <si>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</si>
  <si>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</si>
  <si>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</si>
  <si>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</si>
  <si>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</si>
  <si>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</si>
  <si>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</si>
  <si>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</si>
  <si>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</si>
  <si>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</si>
  <si>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</si>
  <si>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</si>
  <si>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</si>
  <si>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</si>
  <si>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</si>
  <si>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</si>
  <si>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</si>
  <si>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</si>
  <si>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</si>
  <si>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</si>
  <si>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</si>
  <si>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</si>
  <si>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</si>
  <si>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</si>
  <si>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</si>
  <si>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</si>
  <si>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</si>
  <si>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</si>
  <si>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</si>
  <si>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</si>
  <si>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</si>
  <si>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</si>
  <si>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</si>
  <si>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</si>
  <si>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</si>
  <si>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</si>
  <si>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</si>
  <si>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</si>
  <si>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</si>
  <si>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</si>
  <si>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</si>
  <si>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</si>
  <si>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</si>
  <si>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</si>
  <si>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</si>
  <si>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</si>
  <si>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</si>
  <si>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</si>
  <si>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</si>
  <si>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</si>
  <si>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</si>
  <si>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</si>
  <si>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</si>
  <si>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</si>
  <si>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</si>
  <si>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</si>
  <si>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</si>
  <si>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</si>
  <si>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</si>
  <si>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</si>
  <si>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</si>
  <si>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</si>
  <si>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</si>
  <si>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</si>
  <si>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</si>
  <si>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</si>
  <si>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</si>
  <si>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</si>
  <si>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</si>
  <si>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</si>
  <si>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</si>
  <si>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</si>
  <si>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</si>
  <si>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</si>
  <si>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</si>
  <si>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</si>
  <si>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</si>
  <si>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</si>
  <si>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</si>
  <si>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</si>
  <si>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</si>
  <si>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</si>
  <si>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</si>
  <si>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</si>
  <si>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</si>
  <si>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</si>
  <si>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</si>
  <si>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</si>
  <si>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</si>
  <si>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</si>
  <si>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</si>
  <si>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</si>
  <si>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Dehgam</t>
  </si>
  <si>
    <t>GR1767</t>
  </si>
  <si>
    <t>Talod</t>
  </si>
  <si>
    <t>Balisana</t>
  </si>
  <si>
    <t>SF0070269</t>
  </si>
  <si>
    <t>Pareshbhai Udabhai Bariya</t>
  </si>
  <si>
    <t>BALISANA C10</t>
  </si>
  <si>
    <t>BALISANA C10 Gobar Ji Ni Muvadi1</t>
  </si>
  <si>
    <t>Chetana</t>
  </si>
  <si>
    <t>SSF3153233</t>
  </si>
  <si>
    <t>OBC</t>
  </si>
  <si>
    <t>HINDU</t>
  </si>
  <si>
    <t>Animal Feed And Fodder</t>
  </si>
  <si>
    <t xml:space="preserve">CHAUHAN NANDUBA GIRUSINH </t>
  </si>
  <si>
    <t>31-Dec-2022</t>
  </si>
  <si>
    <t>Tue</t>
  </si>
  <si>
    <t>1</t>
  </si>
  <si>
    <t>2.69 Yrs</t>
  </si>
  <si>
    <t>31 Dec 2022</t>
  </si>
  <si>
    <t>&gt; 2 to 4 Years</t>
  </si>
  <si>
    <t>06-Feb-2023</t>
  </si>
  <si>
    <t>02-Jul-2024</t>
  </si>
  <si>
    <t>Open</t>
  </si>
  <si>
    <t>Bhuvnesh Chudasama/SF0050048</t>
  </si>
  <si>
    <t>Prafulkumar Solanki</t>
  </si>
  <si>
    <t>SF0053631</t>
  </si>
  <si>
    <t>Branch Manager</t>
  </si>
  <si>
    <t>CSS</t>
  </si>
  <si>
    <t>Terminated</t>
  </si>
  <si>
    <t>Completed-Report Submitted</t>
  </si>
  <si>
    <t>No Action Taken</t>
  </si>
  <si>
    <t>Prafulkumar Solanki/SF0053631/BM was found involved in Precloser amount misappropriation 
(Preclsoer amount but not posted to concerned borrowers accounts) on the names of 01 borrowers for the 
amounting to Rs. 16514/- based on the evidence available.
Total Fraud Amount = Rs. 16514/-
Amount Recovered and Accounted in FIMO = Rs. 4500/-
Net Fraud Amount to be recovered = Rs.12014/-</t>
  </si>
  <si>
    <t>Atulji Solanki/SF0036482</t>
  </si>
  <si>
    <t>Rahulji Dabhi/SF0033320</t>
  </si>
  <si>
    <t>Pandey Akshay/SF0082745</t>
  </si>
  <si>
    <t>Vimesh Shah/SF0062146</t>
  </si>
  <si>
    <t>Form Date :9-9-25</t>
  </si>
  <si>
    <t>To Date :9-9-25</t>
  </si>
  <si>
    <t>Reporting Time : 11:00</t>
  </si>
  <si>
    <t>FN25-26-02156</t>
  </si>
  <si>
    <t>Borrower sun Vipul Chauhan complaints to CSS based on that complaint we verified this case and we observe that  borrower and his sun went to branch and paid her precloser amount Rs.16514/- dated on 27-May-2024 to BM Prafulkumar Solanki but BM paid borrower EMI as a Instalment month of Jun-24 and Jul-24 total Rs.4500/-(2250*2) left Rs:12014/- not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</si>
</sst>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6" fillId="0" borderId="1" xfId="0" applyNumberFormat="1" applyFont="1" applyBorder="1" applyAlignment="1" applyProtection="1">
      <alignment horizontal="center"/>
      <protection locked="0"/>
    </xf>
    <xf numFmtId="0" fontId="2" fillId="0" borderId="0" xfId="0" applyFont="1"/>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0" fillId="0" borderId="0" xfId="0" applyAlignment="1" applyProtection="1">
      <alignment horizontal="left" vertical="top" wrapText="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c r="A1" s="4" t="s">
        <v>132</v>
      </c>
      <c r="B1" s="12" t="s">
        <v>133</v>
      </c>
      <c r="C1" s="12" t="s">
        <v>134</v>
      </c>
      <c r="D1" s="12" t="s">
        <v>136</v>
      </c>
      <c r="E1" s="12" t="s">
        <v>137</v>
      </c>
      <c r="F1" s="78" t="s">
        <v>191</v>
      </c>
      <c r="G1" s="78" t="s">
        <v>199</v>
      </c>
      <c r="H1" s="78" t="s">
        <v>202</v>
      </c>
      <c r="I1" s="86" t="s">
        <v>96</v>
      </c>
    </row>
    <row r="2" spans="1:11">
      <c r="A2" s="56" t="s">
        <v>139</v>
      </c>
      <c r="B2" t="s">
        <v>110</v>
      </c>
      <c r="C2" s="54" t="s">
        <v>123</v>
      </c>
      <c r="D2" t="s">
        <v>114</v>
      </c>
      <c r="E2" t="s">
        <v>119</v>
      </c>
      <c r="F2" t="s">
        <v>192</v>
      </c>
      <c r="G2" t="s">
        <v>119</v>
      </c>
      <c r="H2" t="s">
        <v>200</v>
      </c>
      <c r="I2" t="s">
        <v>202</v>
      </c>
      <c r="J2" t="s">
        <v>242</v>
      </c>
      <c r="K2" s="87"/>
    </row>
    <row r="3" spans="1:11">
      <c r="A3" s="56" t="s">
        <v>140</v>
      </c>
      <c r="B3" t="s">
        <v>111</v>
      </c>
      <c r="C3" s="54" t="s">
        <v>124</v>
      </c>
      <c r="D3" t="s">
        <v>115</v>
      </c>
      <c r="E3" t="s">
        <v>120</v>
      </c>
      <c r="F3" t="s">
        <v>193</v>
      </c>
      <c r="G3" t="s">
        <v>120</v>
      </c>
      <c r="H3" t="s">
        <v>201</v>
      </c>
      <c r="I3" t="s">
        <v>203</v>
      </c>
      <c r="J3" t="s">
        <v>243</v>
      </c>
      <c r="K3" s="87"/>
    </row>
    <row r="4" spans="1:11">
      <c r="A4" s="56" t="s">
        <v>131</v>
      </c>
      <c r="B4" t="s">
        <v>112</v>
      </c>
      <c r="C4" s="54" t="s">
        <v>125</v>
      </c>
      <c r="D4" t="s">
        <v>162</v>
      </c>
      <c r="E4" t="s">
        <v>130</v>
      </c>
      <c r="F4" t="s">
        <v>194</v>
      </c>
      <c r="G4" s="54"/>
      <c r="I4" t="s">
        <v>204</v>
      </c>
      <c r="J4" t="s">
        <v>244</v>
      </c>
      <c r="K4" s="87"/>
    </row>
    <row r="5" spans="1:11">
      <c r="A5" s="56" t="s">
        <v>141</v>
      </c>
      <c r="C5" s="54" t="s">
        <v>126</v>
      </c>
      <c r="D5" t="s">
        <v>118</v>
      </c>
      <c r="E5" t="s">
        <v>210</v>
      </c>
      <c r="F5" t="s">
        <v>195</v>
      </c>
      <c r="I5" t="s">
        <v>206</v>
      </c>
      <c r="K5" s="87"/>
    </row>
    <row r="6" spans="1:11">
      <c r="A6" s="56" t="s">
        <v>151</v>
      </c>
      <c r="C6" s="54" t="s">
        <v>122</v>
      </c>
      <c r="D6" t="s">
        <v>116</v>
      </c>
      <c r="E6" t="s">
        <v>121</v>
      </c>
      <c r="I6" t="s">
        <v>207</v>
      </c>
      <c r="K6" s="87"/>
    </row>
    <row r="7" spans="1:11">
      <c r="C7" s="54" t="s">
        <v>127</v>
      </c>
      <c r="E7" t="s">
        <v>117</v>
      </c>
      <c r="I7" t="s">
        <v>208</v>
      </c>
      <c r="K7" s="87"/>
    </row>
    <row r="8" spans="1:11">
      <c r="C8" s="54" t="s">
        <v>128</v>
      </c>
      <c r="E8" t="s">
        <v>116</v>
      </c>
      <c r="I8" t="s">
        <v>209</v>
      </c>
      <c r="K8" s="87"/>
    </row>
    <row r="9" spans="1:11">
      <c r="C9" s="54" t="s">
        <v>129</v>
      </c>
      <c r="I9" t="s">
        <v>205</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G4" sqref="G4"/>
    </sheetView>
  </sheetViews>
  <sheetFormatPr defaultColWidth="0" defaultRowHeight="14.4" zeroHeight="1"/>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2" t="s">
        <v>2</v>
      </c>
    </row>
    <row r="2" spans="1:34" ht="15.6">
      <c r="A2" s="66" t="s">
        <v>3</v>
      </c>
    </row>
    <row r="3" spans="1:34" ht="15.6">
      <c r="A3" s="67" t="s">
        <v>240</v>
      </c>
      <c r="H3" s="96"/>
    </row>
    <row r="4" spans="1:34" ht="55.2">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GR1767</v>
      </c>
      <c r="D5" s="63" t="str">
        <f>IF('Physical Cash at Safe'!D28="Yes", 'Physical Cash at Safe'!A4, 'Borrower Wise Details'!C5)</f>
        <v>Talod</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45909</v>
      </c>
      <c r="H5" s="107" t="s">
        <v>276</v>
      </c>
      <c r="I5" s="61">
        <v>45909</v>
      </c>
      <c r="J5" s="74" t="str">
        <f>IF('Physical Cash at Safe'!D28="Yes",'Physical Cash at Safe'!E28,IF('Borrower Wise Details'!D5&lt;&gt;"",'Borrower Wise Details'!D5,""))</f>
        <v>FN25-26-02156</v>
      </c>
      <c r="K5" s="81">
        <v>1</v>
      </c>
      <c r="L5" s="82">
        <v>16514</v>
      </c>
      <c r="M5" s="82">
        <v>4500</v>
      </c>
      <c r="N5" s="116" t="s">
        <v>281</v>
      </c>
      <c r="O5" s="116" t="s">
        <v>282</v>
      </c>
      <c r="P5" s="116" t="s">
        <v>283</v>
      </c>
      <c r="Q5" s="116" t="s">
        <v>284</v>
      </c>
      <c r="R5" s="75" t="str">
        <f>IF('Physical Cash at Safe'!$D$28="Yes", 'Physical Cash at Safe'!$A$28, IF('Borrower Wise Details'!F5&lt;&gt;"", 'Borrower Wise Details'!F5, ""))</f>
        <v>Prafulkumar Solanki</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SF0053631</v>
      </c>
      <c r="U5" s="77" t="s">
        <v>277</v>
      </c>
      <c r="V5" s="129">
        <v>45552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278</v>
      </c>
      <c r="Z5" s="61">
        <v>45909</v>
      </c>
      <c r="AA5" s="61">
        <v>45909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16514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4500</v>
      </c>
      <c r="AE5" s="126">
        <f>IF(AND(AC5="", AD5=""), "", IF(AD5="", AC5, AC5 - IF(ISNUMBER(AD5), AD5, 0)))</f>
        <v>12014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45909</v>
      </c>
      <c r="AH5" s="70" t="s">
        <v>280</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4" sqref="R4"/>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1" t="s">
        <v>2</v>
      </c>
      <c r="B1" s="44"/>
      <c r="C1" s="44"/>
      <c r="D1" s="44"/>
      <c r="E1" s="44"/>
      <c r="F1" s="44"/>
      <c r="G1" s="44"/>
      <c r="H1" s="44"/>
      <c r="I1" s="44"/>
      <c r="J1" s="44"/>
      <c r="K1" s="44"/>
      <c r="L1" s="44"/>
      <c r="M1" s="44"/>
      <c r="N1" s="44"/>
      <c r="O1" s="44"/>
      <c r="P1" s="44"/>
      <c r="Q1" s="45"/>
    </row>
    <row r="2" spans="1:18" ht="18">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1" t="s">
        <v>87</v>
      </c>
      <c r="I3" s="131"/>
      <c r="J3" s="131"/>
      <c r="K3" s="131"/>
      <c r="L3" s="131"/>
      <c r="M3" s="131"/>
      <c r="N3" s="57"/>
      <c r="O3" s="57"/>
      <c r="P3" s="57"/>
      <c r="Q3" s="57"/>
      <c r="R3" s="71"/>
    </row>
    <row r="4" spans="1:18" ht="41.4">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GR1767</v>
      </c>
      <c r="C5" s="50" t="str">
        <f>IF('Fraud Investigation Report'!D5="", "", 'Fraud Investigation Report'!D5)</f>
        <v>Talod</v>
      </c>
      <c r="D5" s="68" t="str">
        <f>IF(OR('Fraud Investigation Report'!R5="", 'Fraud Investigation Report'!R5=0), "", 'Fraud Investigation Report'!R5)</f>
        <v>Prafulkumar Solanki</v>
      </c>
      <c r="E5" s="68" t="str">
        <f>IF(OR('Fraud Investigation Report'!T5="", 'Fraud Investigation Report'!T5=0), "", 'Fraud Investigation Report'!T5)</f>
        <v>SF0053631</v>
      </c>
      <c r="F5" s="68" t="str">
        <f>IF(OR('Fraud Investigation Report'!S5="", 'Fraud Investigation Report'!S5=0), "", 'Fraud Investigation Report'!S5)</f>
        <v>Branch Manager</v>
      </c>
      <c r="G5" s="50" t="str">
        <f>IF('Fraud Investigation Report'!J5="", "", 'Fraud Investigation Report'!J5)</f>
        <v>FN25-26-02156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16514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16514</v>
      </c>
      <c r="O5" s="69">
        <f>IF('Fraud Investigation Report'!AD5="", "", 'Fraud Investigation Report'!AD5)</f>
        <v>4500</v>
      </c>
      <c r="P5" s="126">
        <f>IF(AND(N5="", O5=""), "", IF(O5="", N5, N5 - IF(ISNUMBER(O5), O5, 0)))</f>
        <v>12014</v>
      </c>
      <c r="Q5" s="49"/>
      <c r="R5" s="84" t="s">
        <v>279</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4" sqref="B4"/>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33" t="s">
        <v>2</v>
      </c>
      <c r="B1" s="134"/>
      <c r="C1" s="134"/>
      <c r="D1" s="134"/>
      <c r="E1" s="135"/>
    </row>
    <row r="2" spans="1:5" ht="18">
      <c r="A2" s="14"/>
      <c r="B2" s="136" t="s">
        <v>3</v>
      </c>
      <c r="C2" s="136"/>
      <c r="D2" s="136"/>
      <c r="E2" s="15"/>
    </row>
    <row r="3" spans="1:5" ht="14.4">
      <c r="A3" s="16" t="s">
        <v>1</v>
      </c>
      <c r="B3" s="16" t="s">
        <v>0</v>
      </c>
      <c r="C3" s="16" t="s">
        <v>66</v>
      </c>
      <c r="D3" s="16" t="s">
        <v>67</v>
      </c>
      <c r="E3" s="16" t="s">
        <v>68</v>
      </c>
    </row>
    <row r="4" spans="1:5" ht="24" customHeight="1">
      <c r="A4" s="40"/>
      <c r="B4" s="41"/>
      <c r="C4" s="41"/>
      <c r="D4" s="41"/>
      <c r="E4" s="41"/>
    </row>
    <row r="5" spans="1:5" ht="35.25" customHeight="1">
      <c r="A5" s="17" t="s">
        <v>5</v>
      </c>
      <c r="B5" s="17" t="s">
        <v>99</v>
      </c>
      <c r="C5" s="17" t="s">
        <v>214</v>
      </c>
      <c r="D5" s="17" t="s">
        <v>100</v>
      </c>
      <c r="E5" s="17" t="s">
        <v>69</v>
      </c>
    </row>
    <row r="6" spans="1:5" ht="25.5" customHeight="1">
      <c r="A6" s="42"/>
      <c r="B6" s="18"/>
      <c r="C6" s="18"/>
      <c r="D6" s="18"/>
      <c r="E6" s="19"/>
    </row>
    <row r="7" spans="1:5" ht="15.6">
      <c r="A7" s="137" t="s">
        <v>70</v>
      </c>
      <c r="B7" s="138"/>
      <c r="C7" s="138"/>
      <c r="D7" s="138"/>
      <c r="E7" s="138"/>
    </row>
    <row r="8" spans="1:5" ht="15" customHeight="1">
      <c r="A8" s="139" t="s">
        <v>71</v>
      </c>
      <c r="B8" s="141" t="s">
        <v>92</v>
      </c>
      <c r="C8" s="142"/>
      <c r="D8" s="143" t="s">
        <v>72</v>
      </c>
      <c r="E8" s="144"/>
    </row>
    <row r="9" spans="1:5" ht="14.4">
      <c r="A9" s="140"/>
      <c r="B9" s="20" t="s">
        <v>73</v>
      </c>
      <c r="C9" s="21" t="s">
        <v>74</v>
      </c>
      <c r="D9" s="21" t="s">
        <v>73</v>
      </c>
      <c r="E9" s="21" t="s">
        <v>74</v>
      </c>
    </row>
    <row r="10" spans="1:5" ht="14.4">
      <c r="A10" s="22">
        <v>2000</v>
      </c>
      <c r="B10" s="93"/>
      <c r="C10" s="23"/>
      <c r="D10" s="93"/>
      <c r="E10" s="23">
        <f>D10*A10</f>
        <v>0</v>
      </c>
    </row>
    <row r="11" spans="1:5" ht="14.4">
      <c r="A11" s="24">
        <v>500</v>
      </c>
      <c r="B11" s="25"/>
      <c r="C11" s="23">
        <f>B11*A11</f>
        <v>0</v>
      </c>
      <c r="D11" s="25"/>
      <c r="E11" s="23">
        <f t="shared" ref="E11:E17" si="0">D11*A11</f>
        <v>0</v>
      </c>
    </row>
    <row r="12" spans="1:5" ht="14.4">
      <c r="A12" s="24">
        <v>200</v>
      </c>
      <c r="B12" s="25"/>
      <c r="C12" s="23">
        <f>B12*A12</f>
        <v>0</v>
      </c>
      <c r="D12" s="25"/>
      <c r="E12" s="23">
        <f t="shared" si="0"/>
        <v>0</v>
      </c>
    </row>
    <row r="13" spans="1:5" ht="14.4">
      <c r="A13" s="24">
        <v>100</v>
      </c>
      <c r="B13" s="25"/>
      <c r="C13" s="23">
        <f t="shared" ref="C13:C17" si="1">B13*A13</f>
        <v>0</v>
      </c>
      <c r="D13" s="25"/>
      <c r="E13" s="23">
        <f t="shared" si="0"/>
        <v>0</v>
      </c>
    </row>
    <row r="14" spans="1:5" ht="14.4">
      <c r="A14" s="24">
        <v>50</v>
      </c>
      <c r="B14" s="25"/>
      <c r="C14" s="23">
        <f t="shared" si="1"/>
        <v>0</v>
      </c>
      <c r="D14" s="25"/>
      <c r="E14" s="23">
        <f t="shared" si="0"/>
        <v>0</v>
      </c>
    </row>
    <row r="15" spans="1:5" ht="14.4">
      <c r="A15" s="24">
        <v>20</v>
      </c>
      <c r="B15" s="25"/>
      <c r="C15" s="23">
        <f t="shared" si="1"/>
        <v>0</v>
      </c>
      <c r="D15" s="25"/>
      <c r="E15" s="23">
        <f t="shared" si="0"/>
        <v>0</v>
      </c>
    </row>
    <row r="16" spans="1:5" ht="14.4">
      <c r="A16" s="24">
        <v>10</v>
      </c>
      <c r="B16" s="25"/>
      <c r="C16" s="23">
        <f t="shared" si="1"/>
        <v>0</v>
      </c>
      <c r="D16" s="25"/>
      <c r="E16" s="23">
        <f t="shared" si="0"/>
        <v>0</v>
      </c>
    </row>
    <row r="17" spans="1:5" ht="14.4">
      <c r="A17" s="24">
        <v>5</v>
      </c>
      <c r="B17" s="25"/>
      <c r="C17" s="23">
        <f t="shared" si="1"/>
        <v>0</v>
      </c>
      <c r="D17" s="25"/>
      <c r="E17" s="23">
        <f t="shared" si="0"/>
        <v>0</v>
      </c>
    </row>
    <row r="18" spans="1:5" ht="14.4">
      <c r="A18" s="26" t="s">
        <v>75</v>
      </c>
      <c r="B18" s="27"/>
      <c r="C18" s="23">
        <f>B18</f>
        <v>0</v>
      </c>
      <c r="D18" s="27"/>
      <c r="E18" s="28">
        <f>D18</f>
        <v>0</v>
      </c>
    </row>
    <row r="19" spans="1:5" ht="14.4">
      <c r="A19" s="29"/>
      <c r="B19" s="30" t="s">
        <v>76</v>
      </c>
      <c r="C19" s="31">
        <f>SUM(C10:C18)</f>
        <v>0</v>
      </c>
      <c r="D19" s="30" t="s">
        <v>76</v>
      </c>
      <c r="E19" s="31">
        <f>SUM(E10:E18)</f>
        <v>0</v>
      </c>
    </row>
    <row r="20" spans="1:5" ht="30" customHeight="1">
      <c r="A20" s="145" t="s">
        <v>97</v>
      </c>
      <c r="B20" s="146"/>
      <c r="C20" s="32"/>
      <c r="D20" s="33" t="s">
        <v>91</v>
      </c>
      <c r="E20" s="34"/>
    </row>
    <row r="21" spans="1:5" ht="30" customHeight="1">
      <c r="A21" s="147" t="s">
        <v>88</v>
      </c>
      <c r="B21" s="148"/>
      <c r="C21" s="34"/>
      <c r="D21" s="33" t="s">
        <v>89</v>
      </c>
      <c r="E21" s="34"/>
    </row>
    <row r="22" spans="1:5" ht="30" customHeight="1">
      <c r="A22" s="147" t="s">
        <v>77</v>
      </c>
      <c r="B22" s="148"/>
      <c r="C22" s="34"/>
      <c r="D22" s="35" t="s">
        <v>78</v>
      </c>
      <c r="E22" s="34"/>
    </row>
    <row r="23" spans="1:5" ht="30" customHeight="1">
      <c r="A23" s="147" t="s">
        <v>79</v>
      </c>
      <c r="B23" s="148"/>
      <c r="C23" s="52">
        <f>(C19+C21)-(E20+E21)-E19</f>
        <v>0</v>
      </c>
      <c r="D23" s="53" t="s">
        <v>213</v>
      </c>
      <c r="E23" s="34"/>
    </row>
    <row r="24" spans="1:5" ht="82.5" customHeight="1">
      <c r="A24" s="33" t="s">
        <v>80</v>
      </c>
      <c r="B24" s="132"/>
      <c r="C24" s="132"/>
      <c r="D24" s="132"/>
      <c r="E24" s="132"/>
    </row>
    <row r="25" spans="1:5" ht="57.75" customHeight="1">
      <c r="A25" s="36" t="s">
        <v>81</v>
      </c>
      <c r="B25" s="154"/>
      <c r="C25" s="154"/>
      <c r="D25" s="154"/>
      <c r="E25" s="154"/>
    </row>
    <row r="26" spans="1:5" ht="20.100000000000001" customHeight="1">
      <c r="A26" s="159" t="s">
        <v>190</v>
      </c>
      <c r="B26" s="159"/>
      <c r="C26" s="159"/>
      <c r="D26" s="159"/>
      <c r="E26" s="159"/>
    </row>
    <row r="27" spans="1:5" ht="27.75" customHeight="1">
      <c r="A27" s="72" t="s">
        <v>142</v>
      </c>
      <c r="B27" s="72" t="s">
        <v>143</v>
      </c>
      <c r="C27" s="72" t="s">
        <v>144</v>
      </c>
      <c r="D27" s="72" t="s">
        <v>186</v>
      </c>
      <c r="E27" s="72" t="s">
        <v>187</v>
      </c>
    </row>
    <row r="28" spans="1:5" ht="30" customHeight="1">
      <c r="A28" s="41"/>
      <c r="B28" s="41"/>
      <c r="C28" s="43"/>
      <c r="D28" s="43"/>
      <c r="E28" s="79"/>
    </row>
    <row r="29" spans="1:5" ht="30" customHeight="1">
      <c r="A29" s="72" t="s">
        <v>189</v>
      </c>
      <c r="B29" s="73" t="s">
        <v>188</v>
      </c>
      <c r="C29" s="72" t="s">
        <v>215</v>
      </c>
      <c r="D29" s="157" t="s">
        <v>216</v>
      </c>
      <c r="E29" s="158"/>
    </row>
    <row r="30" spans="1:5" ht="40.049999999999997" customHeight="1">
      <c r="A30" s="127"/>
      <c r="B30" s="127"/>
      <c r="C30" s="128"/>
      <c r="D30" s="160"/>
      <c r="E30" s="161"/>
    </row>
    <row r="31" spans="1:5" ht="15" customHeight="1">
      <c r="A31" s="162"/>
      <c r="B31" s="163"/>
      <c r="C31" s="163"/>
      <c r="D31" s="163"/>
      <c r="E31" s="164"/>
    </row>
    <row r="32" spans="1:5" ht="24.75" customHeight="1">
      <c r="A32" s="37" t="s">
        <v>217</v>
      </c>
      <c r="B32" s="38"/>
      <c r="C32" s="37" t="s">
        <v>82</v>
      </c>
      <c r="D32" s="155"/>
      <c r="E32" s="156"/>
    </row>
    <row r="33" spans="1:5" ht="18" customHeight="1">
      <c r="A33" s="37" t="s">
        <v>83</v>
      </c>
      <c r="B33" s="106" t="s">
        <v>145</v>
      </c>
      <c r="C33" s="39" t="s">
        <v>84</v>
      </c>
      <c r="D33" s="149" t="s">
        <v>145</v>
      </c>
      <c r="E33" s="150"/>
    </row>
    <row r="34" spans="1:5" ht="27.6">
      <c r="A34" s="39" t="s">
        <v>218</v>
      </c>
      <c r="B34" s="38"/>
      <c r="C34" s="39" t="s">
        <v>219</v>
      </c>
      <c r="D34" s="151"/>
      <c r="E34" s="152"/>
    </row>
    <row r="35" spans="1:5" ht="27.6">
      <c r="A35" s="39" t="s">
        <v>220</v>
      </c>
      <c r="B35" s="38"/>
      <c r="C35" s="39" t="s">
        <v>222</v>
      </c>
      <c r="D35" s="151"/>
      <c r="E35" s="152"/>
    </row>
    <row r="36" spans="1:5" ht="25.5" customHeight="1">
      <c r="A36" s="39" t="s">
        <v>221</v>
      </c>
      <c r="B36" s="38"/>
      <c r="C36" s="39" t="s">
        <v>223</v>
      </c>
      <c r="D36" s="153"/>
      <c r="E36" s="153"/>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2" zoomScaleNormal="100" workbookViewId="0">
      <selection activeCell="W5" sqref="W5"/>
    </sheetView>
  </sheetViews>
  <sheetFormatPr defaultColWidth="0" defaultRowHeight="13.8" zeroHeight="1"/>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c r="A1" s="2" t="s">
        <v>2</v>
      </c>
    </row>
    <row r="2" spans="1:23" ht="15.6">
      <c r="A2" s="66" t="s">
        <v>3</v>
      </c>
    </row>
    <row r="3" spans="1:23" ht="15.6">
      <c r="A3" s="67" t="s">
        <v>146</v>
      </c>
      <c r="E3" s="97" t="s">
        <v>237</v>
      </c>
      <c r="F3" s="97" t="s">
        <v>238</v>
      </c>
      <c r="U3" s="97" t="s">
        <v>237</v>
      </c>
      <c r="V3" s="97" t="s">
        <v>238</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c r="A5" s="64">
        <v>1</v>
      </c>
      <c r="B5" s="60" t="str">
        <f>IF('Loan Outstanding Report'!$G$5="", "", 'Loan Outstanding Report'!$G$5)</f>
        <v>GR1767</v>
      </c>
      <c r="C5" s="119" t="str">
        <f>IF('Loan Outstanding Report'!$H$5="", "", 'Loan Outstanding Report'!$H$5)</f>
        <v>Talod</v>
      </c>
      <c r="D5" s="130" t="s">
        <v>288</v>
      </c>
      <c r="E5" s="65">
        <v>45909</v>
      </c>
      <c r="F5" s="38" t="s">
        <v>273</v>
      </c>
      <c r="G5" s="49" t="s">
        <v>274</v>
      </c>
      <c r="H5" s="49" t="s">
        <v>275</v>
      </c>
      <c r="I5" s="120" t="s">
        <v>255</v>
      </c>
      <c r="J5" s="120" t="s">
        <v>258</v>
      </c>
      <c r="K5" s="120" t="s">
        <v>262</v>
      </c>
      <c r="L5" s="11">
        <v>350120959</v>
      </c>
      <c r="M5" s="65" t="s">
        <v>263</v>
      </c>
      <c r="N5" s="124">
        <v>41952</v>
      </c>
      <c r="O5" s="124">
        <v>2250</v>
      </c>
      <c r="P5" s="121" t="s">
        <v>140</v>
      </c>
      <c r="Q5" s="80">
        <v>45439</v>
      </c>
      <c r="R5" s="124">
        <v>16514</v>
      </c>
      <c r="S5" s="124">
        <v>4500</v>
      </c>
      <c r="T5" s="124">
        <v>0</v>
      </c>
      <c r="U5" s="125">
        <f t="shared" ref="U5" si="0">IF(AND(ISBLANK(R5),ISBLANK(S5),ISBLANK(T5)),"",R5-(S5+T5))</f>
        <v>12014</v>
      </c>
      <c r="V5" s="117" t="s">
        <v>204</v>
      </c>
      <c r="W5" s="165" t="s">
        <v>289</v>
      </c>
    </row>
    <row r="6" spans="1:23" ht="25.05" customHeight="1">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Normal="100" workbookViewId="0">
      <selection activeCell="BR5" sqref="BR5"/>
    </sheetView>
  </sheetViews>
  <sheetFormatPr defaultColWidth="0" defaultRowHeight="14.4" zeroHeight="1"/>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c r="A1" s="91" t="s">
        <v>285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286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287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c r="A5" s="84">
        <v>1</v>
      </c>
      <c r="B5" s="38" t="s">
        <v>245</v>
      </c>
      <c r="C5" s="38" t="s">
        <v>246</v>
      </c>
      <c r="D5" s="38" t="s">
        <v>247</v>
      </c>
      <c r="E5" s="38" t="s">
        <v>248</v>
      </c>
      <c r="F5" s="38" t="s">
        <v>249</v>
      </c>
      <c r="G5" s="84" t="s">
        <v>250</v>
      </c>
      <c r="H5" s="38" t="s">
        <v>251</v>
      </c>
      <c r="I5" s="84">
        <v>177402</v>
      </c>
      <c r="J5" s="38" t="s">
        <v>252</v>
      </c>
      <c r="K5" s="84">
        <v>177402</v>
      </c>
      <c r="L5" s="84" t="s">
        <v>253</v>
      </c>
      <c r="M5" s="38" t="s">
        <v>254</v>
      </c>
      <c r="N5" s="84">
        <v>367374</v>
      </c>
      <c r="O5" s="84" t="s">
        <v>255</v>
      </c>
      <c r="P5" s="84">
        <v>552864</v>
      </c>
      <c r="Q5" s="38" t="s">
        <v>256</v>
      </c>
      <c r="R5" s="38" t="s">
        <v>257</v>
      </c>
      <c r="S5" s="84" t="s">
        <v>258</v>
      </c>
      <c r="T5" s="84" t="s">
        <v>258</v>
      </c>
      <c r="U5" s="84" t="s">
        <v>259</v>
      </c>
      <c r="V5" s="84" t="s">
        <v>260</v>
      </c>
      <c r="W5" s="84">
        <v>541</v>
      </c>
      <c r="X5" s="38" t="s">
        <v>261</v>
      </c>
      <c r="Y5" s="84">
        <v>350120959</v>
      </c>
      <c r="Z5" s="38" t="s">
        <v>262</v>
      </c>
      <c r="AA5" s="108" t="s">
        <v>263</v>
      </c>
      <c r="AB5" s="84">
        <v>41952</v>
      </c>
      <c r="AC5" s="108" t="s">
        <v>264</v>
      </c>
      <c r="AD5" s="84">
        <v>24</v>
      </c>
      <c r="AE5" s="84" t="s">
        <v>265</v>
      </c>
      <c r="AF5" s="84" t="s">
        <v>266</v>
      </c>
      <c r="AG5" s="108" t="s">
        <v>267</v>
      </c>
      <c r="AH5" s="84" t="s">
        <v>268</v>
      </c>
      <c r="AI5" s="108" t="s">
        <v>269</v>
      </c>
      <c r="AJ5" s="84">
        <v>2201</v>
      </c>
      <c r="AK5" s="84">
        <v>2250</v>
      </c>
      <c r="AL5" s="108" t="s">
        <v>270</v>
      </c>
      <c r="AM5" s="84">
        <v>29392.85</v>
      </c>
      <c r="AN5" s="112">
        <v>11058.15</v>
      </c>
      <c r="AO5" s="112">
        <v>40451</v>
      </c>
      <c r="AP5" s="112">
        <v>12559.15</v>
      </c>
      <c r="AQ5" s="112">
        <v>940.85</v>
      </c>
      <c r="AR5" s="112">
        <v>13500</v>
      </c>
      <c r="AS5" s="112">
        <v>12559.15</v>
      </c>
      <c r="AT5" s="112">
        <v>940.85</v>
      </c>
      <c r="AU5" s="112">
        <v>13500</v>
      </c>
      <c r="AV5" s="84">
        <v>33</v>
      </c>
      <c r="AW5" s="84"/>
      <c r="AX5" s="84"/>
      <c r="AY5" s="108"/>
      <c r="AZ5" s="84"/>
      <c r="BA5" s="84"/>
      <c r="BB5" s="84" t="s">
        <v>271</v>
      </c>
      <c r="BC5" s="84"/>
      <c r="BD5" s="108"/>
      <c r="BE5" s="84">
        <v>0</v>
      </c>
      <c r="BF5" s="38" t="s">
        <v>258</v>
      </c>
      <c r="BG5" s="84">
        <v>9512198049</v>
      </c>
      <c r="BH5" s="114" t="s">
        <v>272</v>
      </c>
      <c r="BI5" s="38" t="s">
        <v>110</v>
      </c>
      <c r="BJ5" s="85">
        <v>45909</v>
      </c>
      <c r="BK5" s="84"/>
      <c r="BL5" s="38" t="s">
        <v>114</v>
      </c>
      <c r="BM5" s="115" t="s">
        <v>119</v>
      </c>
      <c r="BN5" s="116" t="s">
        <v>200</v>
      </c>
      <c r="BO5" s="84" t="s">
        <v>242</v>
      </c>
      <c r="BP5" s="84">
        <v>16514</v>
      </c>
      <c r="BQ5" s="117" t="s">
        <v>204</v>
      </c>
      <c r="BR5" s="165" t="s">
        <v>289</v>
      </c>
    </row>
    <row r="6" spans="1:70" s="113" customFormat="1" ht="15" customHeight="1">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Bhuvanesh Chudasama</cp:lastModifiedBy>
  <cp:lastPrinted>2025-05-06T06:37:39Z</cp:lastPrinted>
  <dcterms:created xsi:type="dcterms:W3CDTF">2023-04-07T11:05:50Z</dcterms:created>
  <dcterms:modified xsi:type="dcterms:W3CDTF">2025-09-09T12:23:47Z</dcterms:modified>
</cp:coreProperties>
</file>