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Chauradano Css 104876/"/>
    </mc:Choice>
  </mc:AlternateContent>
  <xr:revisionPtr revIDLastSave="7" documentId="8_{FD8AB43F-8FFE-4D08-B089-2ED1C1E5835B}" xr6:coauthVersionLast="47" xr6:coauthVersionMax="47" xr10:uidLastSave="{10636A85-B3DC-47DE-B30B-AEFB23E22DBB}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<sst xmlns="http://schemas.openxmlformats.org/spreadsheetml/2006/main" count="371" uniqueCount="304">
  <si>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</si>
  <si>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</si>
  <si>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</si>
  <si>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</si>
  <si>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</si>
  <si>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</si>
  <si>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</si>
  <si>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</si>
  <si>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</si>
  <si>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</si>
  <si>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</si>
  <si>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</si>
  <si>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</si>
  <si>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</si>
  <si>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</si>
  <si>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</si>
  <si>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</si>
  <si>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</si>
  <si>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</si>
  <si>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</si>
  <si>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</si>
  <si>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</si>
  <si>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</si>
  <si>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</si>
  <si>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</si>
  <si>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</si>
  <si>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</si>
  <si>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</si>
  <si>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</si>
  <si>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</si>
  <si>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</si>
  <si>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</si>
  <si>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</si>
  <si>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</si>
  <si>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</si>
  <si>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</si>
  <si>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</si>
  <si>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</si>
  <si>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</si>
  <si>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</si>
  <si>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</si>
  <si>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</si>
  <si>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</si>
  <si>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</si>
  <si>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</si>
  <si>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</si>
  <si>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</si>
  <si>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</si>
  <si>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</si>
  <si>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</si>
  <si>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</si>
  <si>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</si>
  <si>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</si>
  <si>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</si>
  <si>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</si>
  <si>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</si>
  <si>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</si>
  <si>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</si>
  <si>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</si>
  <si>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</si>
  <si>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</si>
  <si>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</si>
  <si>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</si>
  <si>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</si>
  <si>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</si>
  <si>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</si>
  <si>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</si>
  <si>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</si>
  <si>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</si>
  <si>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</si>
  <si>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</si>
  <si>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</si>
  <si>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</si>
  <si>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</si>
  <si>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</si>
  <si>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</si>
  <si>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</si>
  <si>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</si>
  <si>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</si>
  <si>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</si>
  <si>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</si>
  <si>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</si>
  <si>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</si>
  <si>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</si>
  <si>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</si>
  <si>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</si>
  <si>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</si>
  <si>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</si>
  <si>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</si>
  <si>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</si>
  <si>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</si>
  <si>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</si>
  <si>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</si>
  <si>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</si>
  <si>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</si>
  <si>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</si>
  <si>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</si>
  <si>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</si>
  <si>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</si>
  <si>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</si>
  <si>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</si>
  <si>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</si>
  <si>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</si>
  <si>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</si>
  <si>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</si>
  <si>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</si>
  <si>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</si>
  <si>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</si>
  <si>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</si>
  <si>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</si>
  <si>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</si>
  <si>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</si>
  <si>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</si>
  <si>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</si>
  <si>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</si>
  <si>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</si>
  <si>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</si>
  <si>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</si>
  <si>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</si>
  <si>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</si>
  <si>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</si>
  <si>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</si>
  <si>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</si>
  <si>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</si>
  <si>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</si>
  <si>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</si>
  <si>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</si>
  <si>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</si>
  <si>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</si>
  <si>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</si>
  <si>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</si>
  <si>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</si>
  <si>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</si>
  <si>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</si>
  <si>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</si>
  <si>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</si>
  <si>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</si>
  <si>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</si>
  <si>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</si>
  <si>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</si>
  <si>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</si>
  <si>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</si>
  <si>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</si>
  <si>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</si>
  <si>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</si>
  <si>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</si>
  <si>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</si>
  <si>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</si>
  <si>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</si>
  <si>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</si>
  <si>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</si>
  <si>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</si>
  <si>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</si>
  <si>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</si>
  <si>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</si>
  <si>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</si>
  <si>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</si>
  <si>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</si>
  <si>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</si>
  <si>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</si>
  <si>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</si>
  <si>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</si>
  <si>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</si>
  <si>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</si>
  <si>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</si>
  <si>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</si>
  <si>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</si>
  <si>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</si>
  <si>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</si>
  <si>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</si>
  <si>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</si>
  <si>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</si>
  <si>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</si>
  <si>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</si>
  <si>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</si>
  <si>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</si>
  <si>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</si>
  <si>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</si>
  <si>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</si>
  <si>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</si>
  <si>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</si>
  <si>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</si>
  <si>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</si>
  <si>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</si>
  <si>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</si>
  <si>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</si>
  <si>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</si>
  <si>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</si>
  <si>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</si>
  <si>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</si>
  <si>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</si>
  <si>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</si>
  <si>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</si>
  <si>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</si>
  <si>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</si>
  <si>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</si>
  <si>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</si>
  <si>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</si>
  <si>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</si>
  <si>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</si>
  <si>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</si>
  <si>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</si>
  <si>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</si>
  <si>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</si>
  <si>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</si>
  <si>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</si>
  <si>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</si>
  <si>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</si>
  <si>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</si>
  <si>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</si>
  <si>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</si>
  <si>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</si>
  <si>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</si>
  <si>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</si>
  <si>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</si>
  <si>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</si>
  <si>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</si>
  <si>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</si>
  <si>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</si>
  <si>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</si>
  <si>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</si>
  <si>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</si>
  <si>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</si>
  <si>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</si>
  <si>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</si>
  <si>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</si>
  <si>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</si>
  <si>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</si>
  <si>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</si>
  <si>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</si>
  <si>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</si>
  <si>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</si>
  <si>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</si>
  <si>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</si>
  <si>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</si>
  <si>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</si>
  <si>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</si>
  <si>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</si>
  <si>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</si>
  <si>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</si>
  <si>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</si>
  <si>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</si>
  <si>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</si>
  <si>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</si>
  <si>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BH3050</t>
  </si>
  <si>
    <t>Chauradano</t>
  </si>
  <si>
    <t>Kotwa</t>
  </si>
  <si>
    <t>Motihari</t>
  </si>
  <si>
    <t>Bihar-1</t>
  </si>
  <si>
    <t>Dual Staff</t>
  </si>
  <si>
    <t>R</t>
  </si>
  <si>
    <t>Manish Kumar</t>
  </si>
  <si>
    <t>BM</t>
  </si>
  <si>
    <t>Available &amp; Updated</t>
  </si>
  <si>
    <t>L</t>
  </si>
  <si>
    <t xml:space="preserve">Subhash Paswan </t>
  </si>
  <si>
    <t>Bqm</t>
  </si>
  <si>
    <t>SF0097266</t>
  </si>
  <si>
    <t>SF0098827</t>
  </si>
  <si>
    <t>Reporting Time : 6:51 AM</t>
  </si>
  <si>
    <t>Form Date :07-Sep-2025</t>
  </si>
  <si>
    <t>To Date :08-Sep-2025</t>
  </si>
  <si>
    <t>North</t>
  </si>
  <si>
    <t xml:space="preserve">Shripur </t>
  </si>
  <si>
    <t>SF0083597</t>
  </si>
  <si>
    <t>Deepak Kumar Patel</t>
  </si>
  <si>
    <t>Shripur  C2</t>
  </si>
  <si>
    <t>Shripur  C2 Prabha1</t>
  </si>
  <si>
    <t>Chetana</t>
  </si>
  <si>
    <t>SSF4840053</t>
  </si>
  <si>
    <t>OBC</t>
  </si>
  <si>
    <t>HINDU</t>
  </si>
  <si>
    <t>Agriculture &amp; Farming</t>
  </si>
  <si>
    <t>SHRIKANTI DEVI</t>
  </si>
  <si>
    <t>17-Nov-2024</t>
  </si>
  <si>
    <t>Fri</t>
  </si>
  <si>
    <t>2</t>
  </si>
  <si>
    <t>1.81 Yrs</t>
  </si>
  <si>
    <t>17 Nov 2023</t>
  </si>
  <si>
    <t>&lt;= 2 Years</t>
  </si>
  <si>
    <t>14-Jan-2025</t>
  </si>
  <si>
    <t>20-Aug-2025</t>
  </si>
  <si>
    <t>Open</t>
  </si>
  <si>
    <t/>
  </si>
  <si>
    <t>9771361138</t>
  </si>
  <si>
    <t>Satyendra Kumar Singh/SF0075615</t>
  </si>
  <si>
    <t>Raju kumar Baidh</t>
  </si>
  <si>
    <t>SF0086036</t>
  </si>
  <si>
    <t>LO</t>
  </si>
  <si>
    <t>FIR Not Filled</t>
  </si>
  <si>
    <t>CSS</t>
  </si>
  <si>
    <t>Yogendra Kumar/SF0036293</t>
  </si>
  <si>
    <t>Baban Kumar Ram/SF0064392</t>
  </si>
  <si>
    <t>Rakesh Kumar Singh/SF0007606</t>
  </si>
  <si>
    <t>Alok Kumar Raju/SF0091403</t>
  </si>
  <si>
    <t>Absconding</t>
  </si>
  <si>
    <t>Completed-Report Pending</t>
  </si>
  <si>
    <t>As per the borrower and her old loan card which loan id 353605330 she paid  Emi of rs.2240/-on dated 03-09-2024, to Raju Kumar Baidh but he did not post her emi in fimo. Even dated 17-11-2024 and her new loan id is 358826230.</t>
  </si>
  <si>
    <t>As per the borrower and her old loan card which loan id 353605330 she paid  Emi of rs.2240/-on dated 01-10-2024, to Raju Kumar Baidh but he did not post her emi in fimo. Even dated 17-11-2024 and her new loan id is 358826230.</t>
  </si>
  <si>
    <t>As per the borrower and her old loan card which loan id 353605330 she paid  Emi of rs.2240/-on dated 05-11-2024,to Raju Kumar Baidh but he did not post her emi in fimo. Even dated 17-11-2024 and her new loan id is 358826230.</t>
  </si>
  <si>
    <t>As per the borrower and her old loan card which loan id 353605330 she paid  Emi of rs.2240/-on dated 07-01-2025, to Raju Kumar Baidh but he did not post her emi in fimo. Even dated 17-11-2024 and her new loan id is 358826230.</t>
  </si>
  <si>
    <t>As per the borrower and her old loan card which loan id 353605330 she paid 04 Emi of rs.2240*4=8960/-on dated 03-09-2024, 01-10-2024, 05-11-2024, 07-01-2025, to Raju Kumar Baidh but he did not post her emi in fimo. Even on dated 17-11-2024 did a viswas loan  and her new loan id is 358826230.</t>
  </si>
  <si>
    <t>FN25-26-02157</t>
  </si>
  <si>
    <t>"1.Fraud has been identified by business team on 13-08-2025 against LO Raju kumar Baidh /SF0086036
2.Complain team raised complain on 09-09-2025 vide complain number FN25-26-02157 respectively.
3.At the time of Complain raised  borrower was affected of Rs.8960.
4.LO Raju Kumar Baidh kumar last working day from the branch was 10-01-2025.
5.After verification done by Audit team out of 1 borrowers physical verified 1 borrowers were affected of Rs.8960."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</si>
</sst>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2" fontId="34" fillId="0" borderId="15" xfId="0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N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BH3050</v>
      </c>
      <c r="D5" s="63" t="str">
        <f>IF('Physical Cash at Safe'!D28="Yes", 'Physical Cash at Safe'!A4, 'Borrower Wise Details'!C5)</f>
        <v>Chauradano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45882</v>
      </c>
      <c r="H5" s="107" t="s">
        <v>290</v>
      </c>
      <c r="I5" s="61">
        <v>45909</v>
      </c>
      <c r="J5" s="74" t="str">
        <f>IF('Physical Cash at Safe'!D28="Yes",'Physical Cash at Safe'!E28,IF('Borrower Wise Details'!D5&lt;&gt;"",'Borrower Wise Details'!D5,""))</f>
        <v>FN25-26-02157</v>
      </c>
      <c r="K5" s="81">
        <v>1</v>
      </c>
      <c r="L5" s="82">
        <v>8960</v>
      </c>
      <c r="M5" s="82">
        <v>0</v>
      </c>
      <c r="N5" s="129" t="s">
        <v>291</v>
      </c>
      <c r="O5" s="129" t="s">
        <v>292</v>
      </c>
      <c r="P5" s="129" t="s">
        <v>293</v>
      </c>
      <c r="Q5" s="129" t="s">
        <v>294</v>
      </c>
      <c r="R5" s="75" t="str">
        <f>IF('Physical Cash at Safe'!$D$28="Yes", 'Physical Cash at Safe'!$A$28, IF('Borrower Wise Details'!F5&lt;&gt;"", 'Borrower Wise Details'!F5, ""))</f>
        <v>Raju kumar Baidh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SF0086036</v>
      </c>
      <c r="U5" s="77" t="s">
        <v>295</v>
      </c>
      <c r="V5" s="61">
        <v>45667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296</v>
      </c>
      <c r="Z5" s="61">
        <v>45908</v>
      </c>
      <c r="AA5" s="61">
        <v>45908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8960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8960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45909</v>
      </c>
      <c r="AH5" s="70" t="s">
        <v>303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BH3050</v>
      </c>
      <c r="C5" s="50" t="str">
        <f>IF('Fraud Investigation Report'!D5="", "", 'Fraud Investigation Report'!D5)</f>
        <v>Chauradano</v>
      </c>
      <c r="D5" s="68" t="str">
        <f>IF(OR('Fraud Investigation Report'!R5="", 'Fraud Investigation Report'!R5=0), "", 'Fraud Investigation Report'!R5)</f>
        <v>Raju kumar Baidh</v>
      </c>
      <c r="E5" s="68" t="str">
        <f>IF(OR('Fraud Investigation Report'!T5="", 'Fraud Investigation Report'!T5=0), "", 'Fraud Investigation Report'!T5)</f>
        <v>SF0086036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FN25-26-02157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8960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8960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8960</v>
      </c>
      <c r="Q5" s="49"/>
      <c r="R5" s="84" t="s">
        <v>289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244</v>
      </c>
      <c r="B4" s="41" t="s">
        <v>245</v>
      </c>
      <c r="C4" s="41" t="s">
        <v>245</v>
      </c>
      <c r="D4" s="41" t="s">
        <v>246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45908</v>
      </c>
      <c r="C6" s="18">
        <v>45907</v>
      </c>
      <c r="D6" s="18">
        <v>45908</v>
      </c>
      <c r="E6" s="19">
        <v>0.2902777777777778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780</v>
      </c>
      <c r="C11" s="23">
        <f>B11*A11</f>
        <v>390000</v>
      </c>
      <c r="D11" s="25">
        <v>780</v>
      </c>
      <c r="E11" s="23">
        <f t="shared" ref="E11:E17" si="0">D11*A11</f>
        <v>390000</v>
      </c>
    </row>
    <row r="12" spans="1:5" ht="14.5" x14ac:dyDescent="0.35">
      <c r="A12" s="24">
        <v>200</v>
      </c>
      <c r="B12" s="25">
        <v>183</v>
      </c>
      <c r="C12" s="23">
        <f>B12*A12</f>
        <v>36600</v>
      </c>
      <c r="D12" s="25">
        <v>183</v>
      </c>
      <c r="E12" s="23">
        <f t="shared" si="0"/>
        <v>36600</v>
      </c>
    </row>
    <row r="13" spans="1:5" ht="14.5" x14ac:dyDescent="0.35">
      <c r="A13" s="24">
        <v>100</v>
      </c>
      <c r="B13" s="25">
        <v>514</v>
      </c>
      <c r="C13" s="23">
        <f t="shared" ref="C13:C17" si="1">B13*A13</f>
        <v>51400</v>
      </c>
      <c r="D13" s="25">
        <v>514</v>
      </c>
      <c r="E13" s="23">
        <f t="shared" si="0"/>
        <v>51400</v>
      </c>
    </row>
    <row r="14" spans="1:5" ht="14.5" x14ac:dyDescent="0.35">
      <c r="A14" s="24">
        <v>50</v>
      </c>
      <c r="B14" s="25">
        <v>46</v>
      </c>
      <c r="C14" s="23">
        <f t="shared" si="1"/>
        <v>2300</v>
      </c>
      <c r="D14" s="25">
        <v>46</v>
      </c>
      <c r="E14" s="23">
        <f t="shared" si="0"/>
        <v>2300</v>
      </c>
    </row>
    <row r="15" spans="1:5" ht="14.5" x14ac:dyDescent="0.35">
      <c r="A15" s="24">
        <v>20</v>
      </c>
      <c r="B15" s="25">
        <v>17</v>
      </c>
      <c r="C15" s="23">
        <f t="shared" si="1"/>
        <v>340</v>
      </c>
      <c r="D15" s="25">
        <v>17</v>
      </c>
      <c r="E15" s="23">
        <f t="shared" si="0"/>
        <v>340</v>
      </c>
    </row>
    <row r="16" spans="1:5" ht="14.5" x14ac:dyDescent="0.35">
      <c r="A16" s="24">
        <v>10</v>
      </c>
      <c r="B16" s="25">
        <v>10</v>
      </c>
      <c r="C16" s="23">
        <f t="shared" si="1"/>
        <v>100</v>
      </c>
      <c r="D16" s="25">
        <v>10</v>
      </c>
      <c r="E16" s="23">
        <f t="shared" si="0"/>
        <v>100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36</v>
      </c>
      <c r="C18" s="23">
        <f>B18</f>
        <v>36</v>
      </c>
      <c r="D18" s="27">
        <v>36</v>
      </c>
      <c r="E18" s="28">
        <f>D18</f>
        <v>36</v>
      </c>
    </row>
    <row r="19" spans="1:5" ht="14.5" x14ac:dyDescent="0.35">
      <c r="A19" s="29"/>
      <c r="B19" s="30" t="s">
        <v>76</v>
      </c>
      <c r="C19" s="31">
        <f>SUM(C10:C18)</f>
        <v>480776</v>
      </c>
      <c r="D19" s="30" t="s">
        <v>76</v>
      </c>
      <c r="E19" s="31">
        <f>SUM(E10:E18)</f>
        <v>480776</v>
      </c>
    </row>
    <row r="20" spans="1:5" ht="30" customHeight="1" x14ac:dyDescent="0.35">
      <c r="A20" s="144" t="s">
        <v>97</v>
      </c>
      <c r="B20" s="145"/>
      <c r="C20" s="32">
        <v>480776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189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6" t="s">
        <v>215</v>
      </c>
      <c r="E29" s="157"/>
    </row>
    <row r="30" spans="1:5" ht="40" customHeight="1" x14ac:dyDescent="0.35">
      <c r="A30" s="127"/>
      <c r="B30" s="127"/>
      <c r="C30" s="128">
        <f>A30-B30</f>
        <v>0</v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216</v>
      </c>
      <c r="B32" s="38" t="s">
        <v>249</v>
      </c>
      <c r="C32" s="37" t="s">
        <v>82</v>
      </c>
      <c r="D32" s="154" t="s">
        <v>253</v>
      </c>
      <c r="E32" s="155"/>
    </row>
    <row r="33" spans="1:5" ht="18" customHeight="1" x14ac:dyDescent="0.35">
      <c r="A33" s="37" t="s">
        <v>83</v>
      </c>
      <c r="B33" s="106" t="s">
        <v>250</v>
      </c>
      <c r="C33" s="39" t="s">
        <v>84</v>
      </c>
      <c r="D33" s="148" t="s">
        <v>254</v>
      </c>
      <c r="E33" s="149"/>
    </row>
    <row r="34" spans="1:5" ht="26" x14ac:dyDescent="0.35">
      <c r="A34" s="39" t="s">
        <v>217</v>
      </c>
      <c r="B34" s="38" t="s">
        <v>251</v>
      </c>
      <c r="C34" s="39" t="s">
        <v>218</v>
      </c>
      <c r="D34" s="150" t="s">
        <v>255</v>
      </c>
      <c r="E34" s="151"/>
    </row>
    <row r="35" spans="1:5" ht="26" x14ac:dyDescent="0.35">
      <c r="A35" s="39" t="s">
        <v>219</v>
      </c>
      <c r="B35" s="38" t="s">
        <v>258</v>
      </c>
      <c r="C35" s="39" t="s">
        <v>221</v>
      </c>
      <c r="D35" s="150" t="s">
        <v>257</v>
      </c>
      <c r="E35" s="151"/>
    </row>
    <row r="36" spans="1:5" ht="25.5" customHeight="1" x14ac:dyDescent="0.35">
      <c r="A36" s="39" t="s">
        <v>220</v>
      </c>
      <c r="B36" s="38" t="s">
        <v>252</v>
      </c>
      <c r="C36" s="39" t="s">
        <v>222</v>
      </c>
      <c r="D36" s="152" t="s">
        <v>256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H6" sqref="H6"/>
    </sheetView>
  </sheetViews>
  <sheetFormatPr defaultColWidth="0" defaultRowHeight="13" zeroHeight="1" x14ac:dyDescent="0.3"/>
  <cols>
    <col min="1" max="1" width="4.90625" style="13" customWidth="1"/>
    <col min="2" max="2" width="6.90625" style="13" customWidth="1"/>
    <col min="3" max="3" width="10" style="13" customWidth="1"/>
    <col min="4" max="4" width="17" style="13" bestFit="1" customWidth="1"/>
    <col min="5" max="5" width="9.26953125" style="13" customWidth="1"/>
    <col min="6" max="6" width="13.6328125" style="13" customWidth="1"/>
    <col min="7" max="7" width="10.453125" style="13" customWidth="1"/>
    <col min="8" max="8" width="9.90625" style="13" customWidth="1"/>
    <col min="9" max="9" width="14.81640625" style="13" customWidth="1"/>
    <col min="10" max="10" width="14.36328125" style="13" customWidth="1"/>
    <col min="11" max="11" width="13.08984375" style="13" customWidth="1"/>
    <col min="12" max="12" width="11.54296875" style="13" customWidth="1"/>
    <col min="13" max="13" width="14.26953125" style="59" customWidth="1"/>
    <col min="14" max="14" width="8.54296875" style="13" customWidth="1"/>
    <col min="15" max="15" width="7.1796875" style="13" customWidth="1"/>
    <col min="16" max="16" width="27.72656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11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BH3050</v>
      </c>
      <c r="C5" s="119" t="str">
        <f>IF('Loan Outstanding Report'!$H$5="", "", 'Loan Outstanding Report'!$H$5)</f>
        <v>Chauradano</v>
      </c>
      <c r="D5" s="41" t="s">
        <v>302</v>
      </c>
      <c r="E5" s="65">
        <v>45908</v>
      </c>
      <c r="F5" s="38" t="s">
        <v>286</v>
      </c>
      <c r="G5" s="49" t="s">
        <v>287</v>
      </c>
      <c r="H5" s="49" t="s">
        <v>288</v>
      </c>
      <c r="I5" s="120" t="s">
        <v>266</v>
      </c>
      <c r="J5" s="120" t="s">
        <v>269</v>
      </c>
      <c r="K5" s="120" t="s">
        <v>273</v>
      </c>
      <c r="L5" s="11">
        <v>358826230</v>
      </c>
      <c r="M5" s="65" t="s">
        <v>274</v>
      </c>
      <c r="N5" s="124">
        <v>35000</v>
      </c>
      <c r="O5" s="124">
        <v>1860</v>
      </c>
      <c r="P5" s="121" t="s">
        <v>139</v>
      </c>
      <c r="Q5" s="80">
        <v>45538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297</v>
      </c>
    </row>
    <row r="6" spans="1:23" ht="25" customHeight="1" x14ac:dyDescent="0.3">
      <c r="A6" s="64">
        <v>2</v>
      </c>
      <c r="B6" s="60" t="str">
        <f>IF(J6&lt;&gt;"", $B$5, "")</f>
        <v>BH3050</v>
      </c>
      <c r="C6" s="119" t="str">
        <f>IF(J6&lt;&gt;"", $C$5, "")</f>
        <v>Chauradano</v>
      </c>
      <c r="D6" s="41" t="str">
        <f>IF(J6&lt;&gt;"", $D$5, "")</f>
        <v>FN25-26-02157</v>
      </c>
      <c r="E6" s="65">
        <v>45908</v>
      </c>
      <c r="F6" s="38" t="str">
        <f>IF(J6&lt;&gt;"", $F$5, "")</f>
        <v>Raju kumar Baidh</v>
      </c>
      <c r="G6" s="49" t="str">
        <f>IF(J6&lt;&gt;"", $G$5, "")</f>
        <v>SF0086036</v>
      </c>
      <c r="H6" s="49" t="str">
        <f>IF(J6&lt;&gt;"", $H$5, "")</f>
        <v>LO</v>
      </c>
      <c r="I6" s="120" t="s">
        <v>266</v>
      </c>
      <c r="J6" s="120" t="s">
        <v>269</v>
      </c>
      <c r="K6" s="120" t="s">
        <v>273</v>
      </c>
      <c r="L6" s="11">
        <v>358826230</v>
      </c>
      <c r="M6" s="65" t="s">
        <v>274</v>
      </c>
      <c r="N6" s="124">
        <v>35000</v>
      </c>
      <c r="O6" s="124">
        <v>1860</v>
      </c>
      <c r="P6" s="121" t="s">
        <v>139</v>
      </c>
      <c r="Q6" s="80">
        <v>45566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298</v>
      </c>
    </row>
    <row r="7" spans="1:23" ht="25" customHeight="1" x14ac:dyDescent="0.3">
      <c r="A7" s="64">
        <v>3</v>
      </c>
      <c r="B7" s="60" t="str">
        <f t="shared" ref="B7:B70" si="2">IF(J7&lt;&gt;"", $B$5, "")</f>
        <v>BH3050</v>
      </c>
      <c r="C7" s="119" t="str">
        <f t="shared" ref="C7:C70" si="3">IF(J7&lt;&gt;"", $C$5, "")</f>
        <v>Chauradano</v>
      </c>
      <c r="D7" s="41" t="str">
        <f t="shared" ref="D7:D70" si="4">IF(J7&lt;&gt;"", $D$5, "")</f>
        <v>FN25-26-02157</v>
      </c>
      <c r="E7" s="65">
        <v>45908</v>
      </c>
      <c r="F7" s="38" t="str">
        <f t="shared" ref="F7:F70" si="5">IF(J7&lt;&gt;"", $F$5, "")</f>
        <v>Raju kumar Baidh</v>
      </c>
      <c r="G7" s="49" t="str">
        <f t="shared" ref="G7:G70" si="6">IF(J7&lt;&gt;"", $G$5, "")</f>
        <v>SF0086036</v>
      </c>
      <c r="H7" s="49" t="str">
        <f t="shared" ref="H7:H70" si="7">IF(J7&lt;&gt;"", $H$5, "")</f>
        <v>LO</v>
      </c>
      <c r="I7" s="120" t="s">
        <v>266</v>
      </c>
      <c r="J7" s="120" t="s">
        <v>269</v>
      </c>
      <c r="K7" s="120" t="s">
        <v>273</v>
      </c>
      <c r="L7" s="11">
        <v>358826230</v>
      </c>
      <c r="M7" s="65" t="s">
        <v>274</v>
      </c>
      <c r="N7" s="124">
        <v>35000</v>
      </c>
      <c r="O7" s="124">
        <v>1860</v>
      </c>
      <c r="P7" s="121" t="s">
        <v>139</v>
      </c>
      <c r="Q7" s="80">
        <v>45601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299</v>
      </c>
    </row>
    <row r="8" spans="1:23" ht="25" customHeight="1" x14ac:dyDescent="0.3">
      <c r="A8" s="64">
        <v>4</v>
      </c>
      <c r="B8" s="60" t="str">
        <f t="shared" si="2"/>
        <v>BH3050</v>
      </c>
      <c r="C8" s="119" t="str">
        <f t="shared" si="3"/>
        <v>Chauradano</v>
      </c>
      <c r="D8" s="41" t="str">
        <f t="shared" si="4"/>
        <v>FN25-26-02157</v>
      </c>
      <c r="E8" s="65">
        <v>45908</v>
      </c>
      <c r="F8" s="38" t="str">
        <f t="shared" si="5"/>
        <v>Raju kumar Baidh</v>
      </c>
      <c r="G8" s="49" t="str">
        <f t="shared" si="6"/>
        <v>SF0086036</v>
      </c>
      <c r="H8" s="49" t="str">
        <f t="shared" si="7"/>
        <v>LO</v>
      </c>
      <c r="I8" s="120" t="s">
        <v>266</v>
      </c>
      <c r="J8" s="120" t="s">
        <v>269</v>
      </c>
      <c r="K8" s="120" t="s">
        <v>273</v>
      </c>
      <c r="L8" s="11">
        <v>358826230</v>
      </c>
      <c r="M8" s="65" t="s">
        <v>274</v>
      </c>
      <c r="N8" s="124">
        <v>35000</v>
      </c>
      <c r="O8" s="124">
        <v>1860</v>
      </c>
      <c r="P8" s="121" t="s">
        <v>139</v>
      </c>
      <c r="Q8" s="80">
        <v>45664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201</v>
      </c>
      <c r="W8" s="122" t="s">
        <v>300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H5" sqref="H5"/>
    </sheetView>
  </sheetViews>
  <sheetFormatPr defaultColWidth="0" defaultRowHeight="14.5" zeroHeight="1" x14ac:dyDescent="0.35"/>
  <cols>
    <col min="1" max="1" width="4.1796875" style="99" customWidth="1"/>
    <col min="2" max="2" width="4.90625" style="99" customWidth="1"/>
    <col min="3" max="3" width="5.6328125" style="99" customWidth="1"/>
    <col min="4" max="4" width="6.90625" style="99" customWidth="1"/>
    <col min="5" max="5" width="5.08984375" style="99" customWidth="1"/>
    <col min="6" max="6" width="9.7265625" style="99" customWidth="1"/>
    <col min="7" max="7" width="8.1796875" style="99" customWidth="1"/>
    <col min="8" max="8" width="9.54296875" style="99" customWidth="1"/>
    <col min="9" max="9" width="7.81640625" style="99" customWidth="1"/>
    <col min="10" max="10" width="6.08984375" style="99" customWidth="1"/>
    <col min="11" max="11" width="7.36328125" style="99" customWidth="1"/>
    <col min="12" max="12" width="8.54296875" style="99" customWidth="1"/>
    <col min="13" max="13" width="11.9062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2.54296875" style="99" customWidth="1"/>
    <col min="59" max="59" width="11" style="99" customWidth="1"/>
    <col min="60" max="60" width="24.26953125" style="99" customWidth="1"/>
    <col min="61" max="61" width="5.90625" style="99" customWidth="1"/>
    <col min="62" max="62" width="10.81640625" style="99" customWidth="1"/>
    <col min="63" max="63" width="16.6328125" style="100" customWidth="1"/>
    <col min="64" max="64" width="21.453125" style="100" bestFit="1" customWidth="1"/>
    <col min="65" max="65" width="8" style="101" customWidth="1"/>
    <col min="66" max="66" width="8.26953125" style="102" customWidth="1"/>
    <col min="67" max="67" width="8.54296875" style="103" customWidth="1"/>
    <col min="68" max="68" width="5.6328125" style="99" customWidth="1"/>
    <col min="69" max="69" width="9.1796875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260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261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259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130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262</v>
      </c>
      <c r="C5" s="38" t="s">
        <v>248</v>
      </c>
      <c r="D5" s="38" t="s">
        <v>247</v>
      </c>
      <c r="E5" s="38" t="s">
        <v>246</v>
      </c>
      <c r="F5" s="38" t="s">
        <v>245</v>
      </c>
      <c r="G5" s="84" t="s">
        <v>244</v>
      </c>
      <c r="H5" s="38" t="s">
        <v>245</v>
      </c>
      <c r="I5" s="84">
        <v>22583</v>
      </c>
      <c r="J5" s="38" t="s">
        <v>263</v>
      </c>
      <c r="K5" s="84">
        <v>22583</v>
      </c>
      <c r="L5" s="84" t="s">
        <v>264</v>
      </c>
      <c r="M5" s="38" t="s">
        <v>265</v>
      </c>
      <c r="N5" s="84">
        <v>360022</v>
      </c>
      <c r="O5" s="84" t="s">
        <v>266</v>
      </c>
      <c r="P5" s="84">
        <v>517111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0</v>
      </c>
      <c r="X5" s="38" t="s">
        <v>272</v>
      </c>
      <c r="Y5" s="84">
        <v>358826230</v>
      </c>
      <c r="Z5" s="38" t="s">
        <v>273</v>
      </c>
      <c r="AA5" s="108" t="s">
        <v>274</v>
      </c>
      <c r="AB5" s="84">
        <v>35000</v>
      </c>
      <c r="AC5" s="108" t="s">
        <v>275</v>
      </c>
      <c r="AD5" s="84">
        <v>24</v>
      </c>
      <c r="AE5" s="84" t="s">
        <v>276</v>
      </c>
      <c r="AF5" s="84" t="s">
        <v>277</v>
      </c>
      <c r="AG5" s="108" t="s">
        <v>278</v>
      </c>
      <c r="AH5" s="84" t="s">
        <v>279</v>
      </c>
      <c r="AI5" s="108" t="s">
        <v>280</v>
      </c>
      <c r="AJ5" s="84">
        <v>1860</v>
      </c>
      <c r="AK5" s="84">
        <v>1860</v>
      </c>
      <c r="AL5" s="108" t="s">
        <v>281</v>
      </c>
      <c r="AM5" s="84">
        <v>9128.48</v>
      </c>
      <c r="AN5" s="112">
        <v>5751.52</v>
      </c>
      <c r="AO5" s="112">
        <v>14880</v>
      </c>
      <c r="AP5" s="112">
        <v>25871.52</v>
      </c>
      <c r="AQ5" s="112">
        <v>4895.4799999999996</v>
      </c>
      <c r="AR5" s="112">
        <v>30767</v>
      </c>
      <c r="AS5" s="112">
        <v>1368.8</v>
      </c>
      <c r="AT5" s="112">
        <v>491.2</v>
      </c>
      <c r="AU5" s="112">
        <v>1860</v>
      </c>
      <c r="AV5" s="84">
        <v>9</v>
      </c>
      <c r="AW5" s="84"/>
      <c r="AX5" s="84"/>
      <c r="AY5" s="108"/>
      <c r="AZ5" s="84"/>
      <c r="BA5" s="84"/>
      <c r="BB5" s="84" t="s">
        <v>282</v>
      </c>
      <c r="BC5" s="84" t="s">
        <v>283</v>
      </c>
      <c r="BD5" s="108"/>
      <c r="BE5" s="84">
        <v>0</v>
      </c>
      <c r="BF5" s="38" t="s">
        <v>269</v>
      </c>
      <c r="BG5" s="84" t="s">
        <v>284</v>
      </c>
      <c r="BH5" s="114" t="s">
        <v>285</v>
      </c>
      <c r="BI5" s="38" t="s">
        <v>110</v>
      </c>
      <c r="BJ5" s="85">
        <v>45908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8960</v>
      </c>
      <c r="BQ5" s="117" t="s">
        <v>201</v>
      </c>
      <c r="BR5" s="118" t="s">
        <v>301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2025-09-09T12:50:22Z</dcterms:modified>
</cp:coreProperties>
</file>