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Chharichhaka CSS 111243/"/>
    </mc:Choice>
  </mc:AlternateContent>
  <xr:revisionPtr revIDLastSave="27" documentId="13_ncr:1_{305D7B66-C18D-406A-9F64-F6FF537937F8}" xr6:coauthVersionLast="47" xr6:coauthVersionMax="47" xr10:uidLastSave="{197DBF88-7EDA-42E1-84F8-53EDDD39671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<sst xmlns="http://schemas.openxmlformats.org/spreadsheetml/2006/main" count="353" uniqueCount="301">
  <si>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</si>
  <si>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</si>
  <si>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</si>
  <si>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</si>
  <si>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</si>
  <si>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</si>
  <si>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</si>
  <si>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</si>
  <si>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</si>
  <si>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</si>
  <si>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</si>
  <si>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</si>
  <si>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</si>
  <si>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</si>
  <si>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</si>
  <si>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</si>
  <si>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</si>
  <si>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</si>
  <si>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</si>
  <si>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</si>
  <si>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</si>
  <si>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</si>
  <si>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</si>
  <si>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</si>
  <si>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</si>
  <si>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</si>
  <si>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</si>
  <si>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</si>
  <si>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</si>
  <si>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</si>
  <si>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</si>
  <si>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</si>
  <si>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</si>
  <si>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</si>
  <si>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</si>
  <si>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</si>
  <si>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</si>
  <si>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</si>
  <si>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</si>
  <si>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</si>
  <si>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</si>
  <si>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</si>
  <si>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</si>
  <si>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</si>
  <si>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</si>
  <si>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</si>
  <si>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</si>
  <si>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</si>
  <si>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</si>
  <si>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</si>
  <si>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</si>
  <si>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</si>
  <si>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</si>
  <si>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</si>
  <si>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</si>
  <si>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</si>
  <si>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</si>
  <si>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</si>
  <si>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</si>
  <si>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</si>
  <si>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</si>
  <si>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</si>
  <si>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</si>
  <si>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</si>
  <si>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</si>
  <si>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</si>
  <si>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</si>
  <si>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</si>
  <si>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</si>
  <si>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</si>
  <si>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</si>
  <si>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</si>
  <si>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</si>
  <si>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</si>
  <si>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</si>
  <si>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</si>
  <si>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</si>
  <si>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</si>
  <si>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</si>
  <si>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</si>
  <si>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</si>
  <si>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</si>
  <si>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</si>
  <si>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</si>
  <si>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</si>
  <si>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</si>
  <si>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</si>
  <si>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</si>
  <si>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</si>
  <si>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</si>
  <si>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</si>
  <si>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</si>
  <si>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</si>
  <si>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</si>
  <si>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</si>
  <si>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</si>
  <si>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</si>
  <si>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</si>
  <si>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</si>
  <si>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</si>
  <si>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</si>
  <si>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</si>
  <si>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</si>
  <si>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</si>
  <si>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</si>
  <si>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</si>
  <si>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</si>
  <si>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</si>
  <si>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</si>
  <si>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</si>
  <si>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</si>
  <si>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</si>
  <si>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</si>
  <si>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</si>
  <si>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</si>
  <si>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</si>
  <si>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</si>
  <si>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</si>
  <si>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</si>
  <si>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</si>
  <si>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</si>
  <si>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</si>
  <si>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</si>
  <si>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</si>
  <si>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</si>
  <si>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</si>
  <si>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</si>
  <si>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</si>
  <si>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</si>
  <si>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</si>
  <si>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</si>
  <si>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</si>
  <si>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</si>
  <si>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</si>
  <si>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</si>
  <si>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</si>
  <si>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</si>
  <si>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</si>
  <si>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</si>
  <si>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</si>
  <si>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</si>
  <si>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</si>
  <si>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</si>
  <si>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</si>
  <si>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</si>
  <si>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</si>
  <si>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</si>
  <si>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</si>
  <si>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</si>
  <si>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</si>
  <si>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</si>
  <si>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</si>
  <si>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</si>
  <si>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</si>
  <si>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</si>
  <si>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</si>
  <si>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</si>
  <si>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</si>
  <si>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</si>
  <si>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</si>
  <si>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</si>
  <si>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</si>
  <si>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</si>
  <si>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</si>
  <si>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</si>
  <si>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</si>
  <si>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</si>
  <si>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</si>
  <si>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</si>
  <si>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</si>
  <si>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</si>
  <si>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</si>
  <si>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</si>
  <si>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</si>
  <si>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</si>
  <si>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</si>
  <si>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</si>
  <si>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</si>
  <si>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</si>
  <si>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</si>
  <si>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</si>
  <si>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</si>
  <si>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</si>
  <si>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</si>
  <si>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</si>
  <si>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</si>
  <si>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</si>
  <si>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</si>
  <si>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</si>
  <si>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</si>
  <si>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</si>
  <si>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</si>
  <si>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</si>
  <si>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</si>
  <si>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</si>
  <si>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</si>
  <si>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</si>
  <si>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</si>
  <si>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</si>
  <si>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</si>
  <si>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</si>
  <si>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</si>
  <si>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</si>
  <si>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</si>
  <si>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</si>
  <si>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</si>
  <si>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</si>
  <si>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</si>
  <si>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</si>
  <si>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</si>
  <si>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</si>
  <si>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</si>
  <si>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</si>
  <si>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</si>
  <si>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</si>
  <si>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</si>
  <si>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</si>
  <si>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</si>
  <si>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</si>
  <si>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</si>
  <si>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</si>
  <si>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</si>
  <si>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</si>
  <si>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</si>
  <si>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</si>
  <si>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</si>
  <si>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</si>
  <si>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</si>
  <si>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</si>
  <si>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</si>
  <si>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</si>
  <si>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</si>
  <si>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</si>
  <si>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</si>
  <si>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</si>
  <si>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</si>
  <si>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</si>
  <si>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</si>
  <si>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</si>
  <si>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</si>
  <si>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</si>
  <si>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</si>
  <si>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</si>
  <si>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</si>
  <si>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</si>
  <si>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</si>
  <si>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</si>
  <si>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</si>
  <si>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</si>
  <si>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</si>
  <si>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 xml:space="preserve">	
Sanjaya Kumar Sahoo/ SF0070624</t>
  </si>
  <si>
    <t>BQM</t>
  </si>
  <si>
    <t>OR2669</t>
  </si>
  <si>
    <t>Charichhaka(Nimapada)</t>
  </si>
  <si>
    <t>Sakhigopal</t>
  </si>
  <si>
    <t>Bhubaneswar</t>
  </si>
  <si>
    <t>Ramesh Chandra Sahoo</t>
  </si>
  <si>
    <t>SF0098077</t>
  </si>
  <si>
    <t>Manoj Kumar Badatia</t>
  </si>
  <si>
    <t>SF0088861</t>
  </si>
  <si>
    <t>CM</t>
  </si>
  <si>
    <t>Manoj Kumar Badatia/SF0088861</t>
  </si>
  <si>
    <t>Bhagaban Swain/SF0097828</t>
  </si>
  <si>
    <t>Santosh Kumar Sahoo/SF0071004</t>
  </si>
  <si>
    <t>Business</t>
  </si>
  <si>
    <t>East</t>
  </si>
  <si>
    <t>Chetana</t>
  </si>
  <si>
    <t>GENERAL</t>
  </si>
  <si>
    <t>HINDU</t>
  </si>
  <si>
    <t>Otarasasan</t>
  </si>
  <si>
    <t>SF0090914</t>
  </si>
  <si>
    <t>Millan Jena</t>
  </si>
  <si>
    <t>Otarasasan C1</t>
  </si>
  <si>
    <t>Otarasasan C1 Laxmi1</t>
  </si>
  <si>
    <t>SSF5438845</t>
  </si>
  <si>
    <t>Agriculture &amp; Farming</t>
  </si>
  <si>
    <t>SUMITRA KANDI</t>
  </si>
  <si>
    <t>Open</t>
  </si>
  <si>
    <t/>
  </si>
  <si>
    <t>03-Feb-2024</t>
  </si>
  <si>
    <t>03</t>
  </si>
  <si>
    <t>1</t>
  </si>
  <si>
    <t>1.63 Yrs</t>
  </si>
  <si>
    <t>03 Feb 2024</t>
  </si>
  <si>
    <t>&lt;= 2 Years</t>
  </si>
  <si>
    <t>03-Mar-2024</t>
  </si>
  <si>
    <t>03-Jun-2025</t>
  </si>
  <si>
    <t>7205398359</t>
  </si>
  <si>
    <t>Sidharth Sankar Sahoo/SF0074779</t>
  </si>
  <si>
    <t>As per phonepe evidence borrower paid her Preclosure amount Rs 23760/- on dt 12-02-25 to BM Bisworanjan Mohanty/SF0087590 but staff posted only 4 EMI Rs 8960/- on dt 03-03-25,03-04-25,03-05-25 and 03-06-25 and rest amount Rs 14800/- lo has not remitted at office.</t>
  </si>
  <si>
    <t>Bisworanjan Mohanty</t>
  </si>
  <si>
    <t>Resigned-Exited</t>
  </si>
  <si>
    <t>SF0087590</t>
  </si>
  <si>
    <t>BM</t>
  </si>
  <si>
    <t>Completed-Report Submitted</t>
  </si>
  <si>
    <t>19-09-2025</t>
  </si>
  <si>
    <t>08:00AM</t>
  </si>
  <si>
    <t>Cash shortage of Rs.833945</t>
  </si>
  <si>
    <t>According to BM &amp; BQM one snatching happened with LO Uttam Kumar of Rs.43027 and on 11-08-2025 robbed at branch by ex CM -Kalucharan . FIR available.</t>
  </si>
  <si>
    <t>FIR Not Filled</t>
  </si>
  <si>
    <t>FN25-26-02167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</si>
</sst>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P1" zoomScaleNormal="100" workbookViewId="0">
      <pane ySplit="4" topLeftCell="A5" activePane="bottomLeft" state="frozen"/>
      <selection pane="bottomLeft" activeCell="U5" sqref="U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.5" thickBot="1" x14ac:dyDescent="0.4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4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OR2669</v>
      </c>
      <c r="D5" s="63" t="str">
        <f>IF('Physical Cash at Safe'!D28="Yes", 'Physical Cash at Safe'!A4, 'Borrower Wise Details'!C5)</f>
        <v>Charichhaka(Nimapada)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45904</v>
      </c>
      <c r="H5" s="107" t="s">
        <v>264</v>
      </c>
      <c r="I5" s="61">
        <v>45910</v>
      </c>
      <c r="J5" s="74" t="str">
        <f>IF('Physical Cash at Safe'!D28="Yes",'Physical Cash at Safe'!E28,IF('Borrower Wise Details'!D5&lt;&gt;"",'Borrower Wise Details'!D5,""))</f>
        <v>FN25-26-02167</v>
      </c>
      <c r="K5" s="81">
        <v>1</v>
      </c>
      <c r="L5" s="82">
        <v>23760</v>
      </c>
      <c r="M5" s="82">
        <v>8960</v>
      </c>
      <c r="N5" s="132" t="s">
        <v>261</v>
      </c>
      <c r="O5" s="133" t="s">
        <v>262</v>
      </c>
      <c r="P5" s="133" t="s">
        <v>263</v>
      </c>
      <c r="Q5" s="133" t="s">
        <v>250</v>
      </c>
      <c r="R5" s="75" t="str">
        <f>IF('Physical Cash at Safe'!$D$28="Yes", 'Physical Cash at Safe'!$A$28, IF('Borrower Wise Details'!F5&lt;&gt;"", 'Borrower Wise Details'!F5, ""))</f>
        <v>Bisworanjan Mohanty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SF0087590</v>
      </c>
      <c r="U5" s="77" t="s">
        <v>291</v>
      </c>
      <c r="V5" s="61">
        <v>45856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294</v>
      </c>
      <c r="Z5" s="61">
        <v>45919</v>
      </c>
      <c r="AA5" s="61">
        <v>45919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23760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8960</v>
      </c>
      <c r="AE5" s="126">
        <f>IF(AND(AC5="", AD5=""), "", IF(AD5="", AC5, AC5 - IF(ISNUMBER(AD5), AD5, 0)))</f>
        <v>14800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45925</v>
      </c>
      <c r="AH5" s="70" t="s">
        <v>289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OR2669</v>
      </c>
      <c r="C5" s="50" t="str">
        <f>IF('Fraud Investigation Report'!D5="", "", 'Fraud Investigation Report'!D5)</f>
        <v>Charichhaka(Nimapada)</v>
      </c>
      <c r="D5" s="68" t="str">
        <f>IF(OR('Fraud Investigation Report'!R5="", 'Fraud Investigation Report'!R5=0), "", 'Fraud Investigation Report'!R5)</f>
        <v>Bisworanjan Mohanty</v>
      </c>
      <c r="E5" s="68" t="str">
        <f>IF(OR('Fraud Investigation Report'!T5="", 'Fraud Investigation Report'!T5=0), "", 'Fraud Investigation Report'!T5)</f>
        <v>SF0087590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FN25-26-02167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23760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23760</v>
      </c>
      <c r="O5" s="69">
        <f>IF('Fraud Investigation Report'!AD5="", "", 'Fraud Investigation Report'!AD5)</f>
        <v>8960</v>
      </c>
      <c r="P5" s="126">
        <f>IF(AND(N5="", O5=""), "", IF(O5="", N5, N5 - IF(ISNUMBER(O5), O5, 0)))</f>
        <v>14800</v>
      </c>
      <c r="Q5" s="49"/>
      <c r="R5" s="84" t="s">
        <v>299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3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254</v>
      </c>
      <c r="D4" s="41" t="s">
        <v>255</v>
      </c>
      <c r="E4" s="41" t="s">
        <v>255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45919</v>
      </c>
      <c r="C6" s="18">
        <v>45918</v>
      </c>
      <c r="D6" s="18">
        <v>45919</v>
      </c>
      <c r="E6" s="19">
        <v>0.27083333333333331</v>
      </c>
    </row>
    <row r="7" spans="1:5" ht="15.5" x14ac:dyDescent="0.35">
      <c r="A7" s="140" t="s">
        <v>70</v>
      </c>
      <c r="B7" s="141"/>
      <c r="C7" s="141"/>
      <c r="D7" s="141"/>
      <c r="E7" s="141"/>
    </row>
    <row r="8" spans="1:5" ht="15" customHeight="1" x14ac:dyDescent="0.35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5" x14ac:dyDescent="0.3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86</v>
      </c>
      <c r="C11" s="23">
        <f>B11*A11</f>
        <v>43000</v>
      </c>
      <c r="D11" s="25">
        <v>86</v>
      </c>
      <c r="E11" s="23">
        <f t="shared" ref="E11:E17" si="0">D11*A11</f>
        <v>43000</v>
      </c>
    </row>
    <row r="12" spans="1:5" ht="14.5" x14ac:dyDescent="0.35">
      <c r="A12" s="24">
        <v>200</v>
      </c>
      <c r="B12" s="25">
        <v>13</v>
      </c>
      <c r="C12" s="23">
        <f>B12*A12</f>
        <v>2600</v>
      </c>
      <c r="D12" s="25">
        <v>13</v>
      </c>
      <c r="E12" s="23">
        <f t="shared" si="0"/>
        <v>2600</v>
      </c>
    </row>
    <row r="13" spans="1:5" ht="14.5" x14ac:dyDescent="0.35">
      <c r="A13" s="24">
        <v>100</v>
      </c>
      <c r="B13" s="25">
        <v>12</v>
      </c>
      <c r="C13" s="23">
        <f t="shared" ref="C13:C17" si="1">B13*A13</f>
        <v>1200</v>
      </c>
      <c r="D13" s="25">
        <v>12</v>
      </c>
      <c r="E13" s="23">
        <f t="shared" si="0"/>
        <v>1200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833953</v>
      </c>
      <c r="C18" s="23">
        <f>B18</f>
        <v>833953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880893</v>
      </c>
      <c r="D19" s="30" t="s">
        <v>76</v>
      </c>
      <c r="E19" s="31">
        <f>SUM(E10:E18)</f>
        <v>46948</v>
      </c>
    </row>
    <row r="20" spans="1:5" ht="30" customHeight="1" x14ac:dyDescent="0.35">
      <c r="A20" s="148" t="s">
        <v>97</v>
      </c>
      <c r="B20" s="149"/>
      <c r="C20" s="32">
        <v>46948</v>
      </c>
      <c r="D20" s="33" t="s">
        <v>91</v>
      </c>
      <c r="E20" s="34">
        <v>0</v>
      </c>
    </row>
    <row r="21" spans="1:5" ht="30" customHeight="1" x14ac:dyDescent="0.35">
      <c r="A21" s="150" t="s">
        <v>88</v>
      </c>
      <c r="B21" s="151"/>
      <c r="C21" s="34">
        <v>0</v>
      </c>
      <c r="D21" s="33" t="s">
        <v>89</v>
      </c>
      <c r="E21" s="34">
        <v>0</v>
      </c>
    </row>
    <row r="22" spans="1:5" ht="30" customHeight="1" x14ac:dyDescent="0.35">
      <c r="A22" s="150" t="s">
        <v>77</v>
      </c>
      <c r="B22" s="151"/>
      <c r="C22" s="34">
        <v>0</v>
      </c>
      <c r="D22" s="35" t="s">
        <v>78</v>
      </c>
      <c r="E22" s="34"/>
    </row>
    <row r="23" spans="1:5" ht="30" customHeight="1" x14ac:dyDescent="0.35">
      <c r="A23" s="150" t="s">
        <v>79</v>
      </c>
      <c r="B23" s="151"/>
      <c r="C23" s="52">
        <f>(C19+C21)-(E20+E21)-E19</f>
        <v>833945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5" t="s">
        <v>297</v>
      </c>
      <c r="C24" s="135"/>
      <c r="D24" s="135"/>
      <c r="E24" s="135"/>
    </row>
    <row r="25" spans="1:5" ht="57.75" customHeight="1" x14ac:dyDescent="0.35">
      <c r="A25" s="36" t="s">
        <v>81</v>
      </c>
      <c r="B25" s="157" t="s">
        <v>298</v>
      </c>
      <c r="C25" s="157"/>
      <c r="D25" s="157"/>
      <c r="E25" s="157"/>
    </row>
    <row r="26" spans="1:5" ht="20.149999999999999" customHeight="1" x14ac:dyDescent="0.35">
      <c r="A26" s="162" t="s">
        <v>189</v>
      </c>
      <c r="B26" s="162"/>
      <c r="C26" s="162"/>
      <c r="D26" s="162"/>
      <c r="E26" s="16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129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60" t="s">
        <v>218</v>
      </c>
      <c r="E29" s="161"/>
    </row>
    <row r="30" spans="1:5" ht="40" customHeight="1" x14ac:dyDescent="0.35">
      <c r="A30" s="127"/>
      <c r="B30" s="127"/>
      <c r="C30" s="128"/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219</v>
      </c>
      <c r="B32" s="38" t="s">
        <v>248</v>
      </c>
      <c r="C32" s="37" t="s">
        <v>82</v>
      </c>
      <c r="D32" s="158" t="s">
        <v>249</v>
      </c>
      <c r="E32" s="159"/>
    </row>
    <row r="33" spans="1:5" ht="18" customHeight="1" x14ac:dyDescent="0.35">
      <c r="A33" s="37" t="s">
        <v>83</v>
      </c>
      <c r="B33" s="106">
        <v>308561</v>
      </c>
      <c r="C33" s="39" t="s">
        <v>84</v>
      </c>
      <c r="D33" s="152">
        <v>305563</v>
      </c>
      <c r="E33" s="153"/>
    </row>
    <row r="34" spans="1:5" ht="26" x14ac:dyDescent="0.35">
      <c r="A34" s="39" t="s">
        <v>220</v>
      </c>
      <c r="B34" s="38" t="s">
        <v>258</v>
      </c>
      <c r="C34" s="39" t="s">
        <v>221</v>
      </c>
      <c r="D34" s="154" t="s">
        <v>256</v>
      </c>
      <c r="E34" s="155"/>
    </row>
    <row r="35" spans="1:5" ht="26" x14ac:dyDescent="0.35">
      <c r="A35" s="39" t="s">
        <v>222</v>
      </c>
      <c r="B35" s="38" t="s">
        <v>259</v>
      </c>
      <c r="C35" s="39" t="s">
        <v>224</v>
      </c>
      <c r="D35" s="154" t="s">
        <v>257</v>
      </c>
      <c r="E35" s="155"/>
    </row>
    <row r="36" spans="1:5" ht="25.5" customHeight="1" x14ac:dyDescent="0.35">
      <c r="A36" s="39" t="s">
        <v>223</v>
      </c>
      <c r="B36" s="38" t="s">
        <v>260</v>
      </c>
      <c r="C36" s="39" t="s">
        <v>225</v>
      </c>
      <c r="D36" s="156" t="s">
        <v>251</v>
      </c>
      <c r="E36" s="156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OR2669</v>
      </c>
      <c r="C5" s="119" t="str">
        <f>IF('Loan Outstanding Report'!$H$5="", "", 'Loan Outstanding Report'!$H$5)</f>
        <v>Charichhaka(Nimapada)</v>
      </c>
      <c r="D5" s="129" t="s">
        <v>300</v>
      </c>
      <c r="E5" s="65">
        <v>45919</v>
      </c>
      <c r="F5" s="130" t="s">
        <v>290</v>
      </c>
      <c r="G5" s="131" t="s">
        <v>292</v>
      </c>
      <c r="H5" s="49" t="s">
        <v>293</v>
      </c>
      <c r="I5" s="120" t="s">
        <v>272</v>
      </c>
      <c r="J5" s="120" t="s">
        <v>274</v>
      </c>
      <c r="K5" s="120" t="s">
        <v>276</v>
      </c>
      <c r="L5" s="11">
        <v>354979308</v>
      </c>
      <c r="M5" s="65" t="s">
        <v>279</v>
      </c>
      <c r="N5" s="124">
        <v>42000</v>
      </c>
      <c r="O5" s="124">
        <v>2240</v>
      </c>
      <c r="P5" s="121" t="s">
        <v>140</v>
      </c>
      <c r="Q5" s="80">
        <v>45700</v>
      </c>
      <c r="R5" s="124">
        <v>23760</v>
      </c>
      <c r="S5" s="124">
        <v>8960</v>
      </c>
      <c r="T5" s="124">
        <v>0</v>
      </c>
      <c r="U5" s="125">
        <f t="shared" ref="U5" si="0">IF(AND(ISBLANK(R5),ISBLANK(S5),ISBLANK(T5)),"",R5-(S5+T5))</f>
        <v>14800</v>
      </c>
      <c r="V5" s="117" t="s">
        <v>202</v>
      </c>
      <c r="W5" s="122" t="s">
        <v>289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 t="s">
        <v>295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295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296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265</v>
      </c>
      <c r="C5" s="38" t="s">
        <v>247</v>
      </c>
      <c r="D5" s="38" t="s">
        <v>255</v>
      </c>
      <c r="E5" s="38" t="s">
        <v>255</v>
      </c>
      <c r="F5" s="38" t="s">
        <v>254</v>
      </c>
      <c r="G5" s="84" t="s">
        <v>252</v>
      </c>
      <c r="H5" s="38" t="s">
        <v>253</v>
      </c>
      <c r="I5" s="84">
        <v>68647</v>
      </c>
      <c r="J5" s="38" t="s">
        <v>269</v>
      </c>
      <c r="K5" s="84">
        <v>68647</v>
      </c>
      <c r="L5" s="84" t="s">
        <v>270</v>
      </c>
      <c r="M5" s="38" t="s">
        <v>271</v>
      </c>
      <c r="N5" s="84">
        <v>432383</v>
      </c>
      <c r="O5" s="84" t="s">
        <v>272</v>
      </c>
      <c r="P5" s="84">
        <v>677367</v>
      </c>
      <c r="Q5" s="38" t="s">
        <v>273</v>
      </c>
      <c r="R5" s="38" t="s">
        <v>266</v>
      </c>
      <c r="S5" s="84" t="s">
        <v>274</v>
      </c>
      <c r="T5" s="84" t="s">
        <v>274</v>
      </c>
      <c r="U5" s="84" t="s">
        <v>267</v>
      </c>
      <c r="V5" s="84" t="s">
        <v>268</v>
      </c>
      <c r="W5" s="84">
        <v>541</v>
      </c>
      <c r="X5" s="38" t="s">
        <v>275</v>
      </c>
      <c r="Y5" s="84">
        <v>354979308</v>
      </c>
      <c r="Z5" s="38" t="s">
        <v>276</v>
      </c>
      <c r="AA5" s="108" t="s">
        <v>279</v>
      </c>
      <c r="AB5" s="84">
        <v>42000</v>
      </c>
      <c r="AC5" s="108" t="s">
        <v>280</v>
      </c>
      <c r="AD5" s="84">
        <v>24</v>
      </c>
      <c r="AE5" s="84" t="s">
        <v>281</v>
      </c>
      <c r="AF5" s="84" t="s">
        <v>282</v>
      </c>
      <c r="AG5" s="108" t="s">
        <v>283</v>
      </c>
      <c r="AH5" s="84" t="s">
        <v>284</v>
      </c>
      <c r="AI5" s="108" t="s">
        <v>285</v>
      </c>
      <c r="AJ5" s="84">
        <v>2240</v>
      </c>
      <c r="AK5" s="84">
        <v>2240</v>
      </c>
      <c r="AL5" s="108" t="s">
        <v>286</v>
      </c>
      <c r="AM5" s="84">
        <v>25631.040000000001</v>
      </c>
      <c r="AN5" s="112">
        <v>10208.959999999999</v>
      </c>
      <c r="AO5" s="112">
        <v>35840</v>
      </c>
      <c r="AP5" s="112">
        <v>16368.96</v>
      </c>
      <c r="AQ5" s="112">
        <v>1581.04</v>
      </c>
      <c r="AR5" s="112">
        <v>17950</v>
      </c>
      <c r="AS5" s="112">
        <v>5810.41</v>
      </c>
      <c r="AT5" s="112">
        <v>909.59</v>
      </c>
      <c r="AU5" s="112">
        <v>6720</v>
      </c>
      <c r="AV5" s="84">
        <v>19</v>
      </c>
      <c r="AW5" s="84"/>
      <c r="AX5" s="84"/>
      <c r="AY5" s="108"/>
      <c r="AZ5" s="84"/>
      <c r="BA5" s="84"/>
      <c r="BB5" s="84" t="s">
        <v>277</v>
      </c>
      <c r="BC5" s="84" t="s">
        <v>278</v>
      </c>
      <c r="BD5" s="108"/>
      <c r="BE5" s="84"/>
      <c r="BF5" s="38" t="s">
        <v>274</v>
      </c>
      <c r="BG5" s="84" t="s">
        <v>287</v>
      </c>
      <c r="BH5" s="114" t="s">
        <v>288</v>
      </c>
      <c r="BI5" s="38" t="s">
        <v>110</v>
      </c>
      <c r="BJ5" s="85">
        <v>45919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23760</v>
      </c>
      <c r="BQ5" s="117" t="s">
        <v>202</v>
      </c>
      <c r="BR5" s="118" t="s">
        <v>289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2025-09-25T10:56:34Z</dcterms:modified>
</cp:coreProperties>
</file>