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13_ncr:1_{536C665D-52CB-41D6-B302-46764F5537EB}" xr6:coauthVersionLast="47" xr6:coauthVersionMax="47" xr10:uidLastSave="{619564A5-EC4F-4295-85ED-6C6E816EB8B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<sst xmlns="http://schemas.openxmlformats.org/spreadsheetml/2006/main" count="308" uniqueCount="277">
  <si>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</si>
  <si>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</si>
  <si>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</si>
  <si>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</si>
  <si>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</si>
  <si>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</si>
  <si>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</si>
  <si>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</si>
  <si>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</si>
  <si>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</si>
  <si>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</si>
  <si>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</si>
  <si>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</si>
  <si>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</si>
  <si>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</si>
  <si>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</si>
  <si>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</si>
  <si>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</si>
  <si>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</si>
  <si>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</si>
  <si>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</si>
  <si>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</si>
  <si>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</si>
  <si>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</si>
  <si>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</si>
  <si>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</si>
  <si>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</si>
  <si>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</si>
  <si>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</si>
  <si>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</si>
  <si>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</si>
  <si>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</si>
  <si>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</si>
  <si>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</si>
  <si>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</si>
  <si>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</si>
  <si>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</si>
  <si>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</si>
  <si>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</si>
  <si>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</si>
  <si>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</si>
  <si>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</si>
  <si>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</si>
  <si>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</si>
  <si>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</si>
  <si>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</si>
  <si>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</si>
  <si>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</si>
  <si>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</si>
  <si>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</si>
  <si>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</si>
  <si>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</si>
  <si>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</si>
  <si>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</si>
  <si>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</si>
  <si>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</si>
  <si>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</si>
  <si>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</si>
  <si>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</si>
  <si>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</si>
  <si>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</si>
  <si>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</si>
  <si>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</si>
  <si>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</si>
  <si>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</si>
  <si>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</si>
  <si>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</si>
  <si>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</si>
  <si>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</si>
  <si>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</si>
  <si>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</si>
  <si>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</si>
  <si>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</si>
  <si>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</si>
  <si>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</si>
  <si>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</si>
  <si>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</si>
  <si>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</si>
  <si>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</si>
  <si>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</si>
  <si>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</si>
  <si>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</si>
  <si>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</si>
  <si>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</si>
  <si>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</si>
  <si>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</si>
  <si>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</si>
  <si>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</si>
  <si>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</si>
  <si>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</si>
  <si>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</si>
  <si>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</si>
  <si>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</si>
  <si>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</si>
  <si>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</si>
  <si>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</si>
  <si>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</si>
  <si>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</si>
  <si>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</si>
  <si>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</si>
  <si>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</si>
  <si>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</si>
  <si>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</si>
  <si>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</si>
  <si>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</si>
  <si>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</si>
  <si>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</si>
  <si>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</si>
  <si>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</si>
  <si>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</si>
  <si>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</si>
  <si>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</si>
  <si>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</si>
  <si>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</si>
  <si>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</si>
  <si>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</si>
  <si>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</si>
  <si>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</si>
  <si>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</si>
  <si>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</si>
  <si>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</si>
  <si>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</si>
  <si>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</si>
  <si>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</si>
  <si>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</si>
  <si>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</si>
  <si>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</si>
  <si>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</si>
  <si>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</si>
  <si>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</si>
  <si>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</si>
  <si>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</si>
  <si>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</si>
  <si>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</si>
  <si>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</si>
  <si>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</si>
  <si>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</si>
  <si>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</si>
  <si>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</si>
  <si>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</si>
  <si>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</si>
  <si>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</si>
  <si>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</si>
  <si>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</si>
  <si>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</si>
  <si>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</si>
  <si>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</si>
  <si>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</si>
  <si>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</si>
  <si>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</si>
  <si>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</si>
  <si>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</si>
  <si>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</si>
  <si>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</si>
  <si>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</si>
  <si>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</si>
  <si>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</si>
  <si>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</si>
  <si>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</si>
  <si>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</si>
  <si>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</si>
  <si>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</si>
  <si>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</si>
  <si>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</si>
  <si>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</si>
  <si>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</si>
  <si>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</si>
  <si>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</si>
  <si>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</si>
  <si>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</si>
  <si>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</si>
  <si>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</si>
  <si>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</si>
  <si>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</si>
  <si>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</si>
  <si>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</si>
  <si>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</si>
  <si>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</si>
  <si>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</si>
  <si>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</si>
  <si>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</si>
  <si>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</si>
  <si>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</si>
  <si>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</si>
  <si>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</si>
  <si>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</si>
  <si>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</si>
  <si>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</si>
  <si>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</si>
  <si>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</si>
  <si>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</si>
  <si>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</si>
  <si>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</si>
  <si>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</si>
  <si>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</si>
  <si>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</si>
  <si>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</si>
  <si>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</si>
  <si>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</si>
  <si>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</si>
  <si>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</si>
  <si>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</si>
  <si>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</si>
  <si>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</si>
  <si>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</si>
  <si>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</si>
  <si>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</si>
  <si>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</si>
  <si>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</si>
  <si>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</si>
  <si>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</si>
  <si>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</si>
  <si>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</si>
  <si>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</si>
  <si>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</si>
  <si>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</si>
  <si>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</si>
  <si>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</si>
  <si>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</si>
  <si>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</si>
  <si>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</si>
  <si>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</si>
  <si>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</si>
  <si>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</si>
  <si>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</si>
  <si>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</si>
  <si>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</si>
  <si>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</si>
  <si>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</si>
  <si>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</si>
  <si>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</si>
  <si>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</si>
  <si>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</si>
  <si>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</si>
  <si>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</si>
  <si>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</si>
  <si>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</si>
  <si>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</si>
  <si>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</si>
  <si>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</si>
  <si>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</si>
  <si>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</si>
  <si>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</si>
  <si>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</si>
  <si>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</si>
  <si>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</si>
  <si>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</si>
  <si>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IA</t>
  </si>
  <si>
    <t>Rama Kant/SF0094027</t>
  </si>
  <si>
    <t>Mahesh Chand/SF0091585</t>
  </si>
  <si>
    <t>Utkarsh Agarwal/SF0072486</t>
  </si>
  <si>
    <t>Suresh Kumar Yadav/SF0080719</t>
  </si>
  <si>
    <t>Completed-Report Submitted</t>
  </si>
  <si>
    <t>RJ3217</t>
  </si>
  <si>
    <t>Kekri</t>
  </si>
  <si>
    <t>Beawer</t>
  </si>
  <si>
    <t>Jaipur</t>
  </si>
  <si>
    <t>Rajasthan</t>
  </si>
  <si>
    <t>Branch Manager</t>
  </si>
  <si>
    <t>Dual Staff</t>
  </si>
  <si>
    <t>R</t>
  </si>
  <si>
    <t>Roopendra Singh</t>
  </si>
  <si>
    <t>SF0080947</t>
  </si>
  <si>
    <t>Available &amp; Updated</t>
  </si>
  <si>
    <t>L</t>
  </si>
  <si>
    <t>Lokesh Gurjar</t>
  </si>
  <si>
    <t>SF0091312</t>
  </si>
  <si>
    <t>Loan Officer</t>
  </si>
  <si>
    <t>Cash Position
Cash Closing Shortfall: ₹1,38,311/-
Break-up of Responsibility:
BM Kishan Lal Gurjar: ₹69,156/-
BQM Naresh (SF0081832): ₹69,155/-
Observation: No physical cash was found in the safe locker during the visit.
Current page of the Key Register not traceable.
Both locker keys were found in the almirah.
A photo of the Key Register was shared by BQM on WhatsApp, showing locker keys with BM Kishan Lal Gurjar and Lokesh Gurjar on 05-Sep-25 at 7:10 PM.
However, both BM Kishan Lal Gurjar and Lokesh Gurjar denied authenticity of the signatures in the photo, alleging them to be forged.
Denomination Register:-Not updated for cash closing on 07-Sep-25.
As per telephonic confirmation, Mr. Naresh (BQM) stated he left the branch on 08-Sep-25 at 7:00 AM and handed over charge to BM Kishan Lal Gurjar on 07-Sep-25.
No documentary evidence of this handover was found in the branch records.
Key Issues Identified:-
Cash shortage of ₹1,38,311/- between FIMO and physical cash.
Missing/forged entries in the Key Register.
No cash available in the locker at the time of inspection.
Denomination register not updated.
Lack of evidence for handover of branch responsibility.</t>
  </si>
  <si>
    <t xml:space="preserve">I am Kishan Gurjar want to tell you that 06-Sep-25 cash deposit not in bank due to server problem and next day on Sunday  and On Sunday 07-Sep-25 Naresh went to Deoli Branch for his bike repaired and Both Key handover to LO Abhisekh Rawat SF0074789 for make a video cash closing and send video to Naresh  that time cash closing Rs. 116471/- in Locker . In night 9:30 PM Abhisekh Rawat Both Key handover to BQM Naresh and Naresh Collect all staff collection done EOD on date 07-Sep-25 this time cash closing 138311/- in Branch than Naresh going to drink Alcohol . Next day in the morning i came to the branch i could not find him and when i called him he said Sir i am coming in 10 minutes . Later he switched off his phone . </t>
  </si>
  <si>
    <t>FIR Not Filled</t>
  </si>
  <si>
    <t>Dear Team,
Below is a detailed summary of the discrepancies observed during the recent cash verification at the Roorkee branch, along with recommended action steps.
1. Incident Overview
FIMO Opening Balance: Rs. 1,45,564
Physical Cash in Safe: Only Rs. 0
Total Deposit Made Today: Rs. 7,253/-
Rs. 1,45,564 from the opening cash on 18-Sep-25
Identified Cash Shortfall: Rs. `1,38,311
Additional observation indicates that as per AVP Mahesh Chand (SF0091585), arriving from the Kekri branch at 06:30 AM on 08-Sep-2025, reported significant discrepancies
Branch Quality Manager: Naresh /SF0080770
Branch Manager: - Kishan Lal Gurjar/SF0069107 
These executives &amp; Suspend have absconded, and the missing cash remains unreturned.
This report is prepared based on the Key Register, which records the custody of locker keys and thereby determines responsibility for physical cash balance. As per standard protocol:
BM (Branch Manager) and BQM (Branch Quality Manager) were the designated key holders during the period in question.
Therefore, the cash balance responsibility was divided between BM and BQM in accordance with their respective key custody.</t>
  </si>
  <si>
    <t>Naresh</t>
  </si>
  <si>
    <t>SF0081832</t>
  </si>
  <si>
    <t>Branch Quality Manager</t>
  </si>
  <si>
    <t>FN25-26-02179</t>
  </si>
  <si>
    <t>Absconding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</si>
</sst>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RJ3217</v>
      </c>
      <c r="D5" s="63" t="str">
        <f>IF('Physical Cash at Safe'!D28="Yes", 'Physical Cash at Safe'!B4,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45909</v>
      </c>
      <c r="H5" s="107" t="s">
        <v>247</v>
      </c>
      <c r="I5" s="61">
        <v>45911</v>
      </c>
      <c r="J5" s="74" t="str">
        <f>IF('Physical Cash at Safe'!D28="Yes",'Physical Cash at Safe'!E28,IF('Borrower Wise Details'!D5&lt;&gt;"",'Borrower Wise Details'!D5,""))</f>
        <v>FN25-26-02179</v>
      </c>
      <c r="K5" s="81">
        <v>0</v>
      </c>
      <c r="L5" s="82">
        <v>69156</v>
      </c>
      <c r="M5" s="82">
        <v>0</v>
      </c>
      <c r="N5" s="82" t="s">
        <v>248</v>
      </c>
      <c r="O5" s="82" t="s">
        <v>249</v>
      </c>
      <c r="P5" s="82" t="s">
        <v>250</v>
      </c>
      <c r="Q5" s="82" t="s">
        <v>251</v>
      </c>
      <c r="R5" s="75" t="str">
        <f>IF('Physical Cash at Safe'!$D$28="Yes", 'Physical Cash at Safe'!$A$28, IF('Borrower Wise Details'!F5&lt;&gt;"", 'Borrower Wise Details'!F5, ""))</f>
        <v>Naresh</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SF0081832</v>
      </c>
      <c r="U5" s="77" t="s">
        <v>276</v>
      </c>
      <c r="V5" s="61">
        <v>45908</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252</v>
      </c>
      <c r="Z5" s="61">
        <v>45918</v>
      </c>
      <c r="AA5" s="61">
        <v>45918</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69156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69156</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45920</v>
      </c>
      <c r="AH5" s="70" t="s">
        <v>271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Naresh</v>
      </c>
      <c r="E5" s="68" t="str">
        <f>IF(OR('Fraud Investigation Report'!T5="", 'Fraud Investigation Report'!T5=0), "", 'Fraud Investigation Report'!T5)</f>
        <v>SF0081832</v>
      </c>
      <c r="F5" s="68" t="str">
        <f>IF(OR('Fraud Investigation Report'!S5="", 'Fraud Investigation Report'!S5=0), "", 'Fraud Investigation Report'!S5)</f>
        <v>Branch Quality Manager</v>
      </c>
      <c r="G5" s="50" t="str">
        <f>IF('Fraud Investigation Report'!J5="", "", 'Fraud Investigation Report'!J5)</f>
        <v>FN25-26-02179</v>
      </c>
      <c r="H5" s="69">
        <f>IF(OR(ISNUMBER(SEARCH("Safe Locker Cash Siphoned Off",'Fraud Investigation Report'!W5)), ISNUMBER(SEARCH("Safe Locker Cash Siphoned Off",'Fraud Investigation Report'!X5))), 'Physical Cash at Safe'!$A$30, "")</f>
        <v>69156</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69156</v>
      </c>
      <c r="O5" s="69">
        <f>IF('Fraud Investigation Report'!AD5="", "", 'Fraud Investigation Report'!AD5)</f>
        <v>0</v>
      </c>
      <c r="P5" s="126">
        <f>IF(AND(N5="", O5=""), "", IF(O5="", N5, N5 - IF(ISNUMBER(O5), O5, 0)))</f>
        <v>69156</v>
      </c>
      <c r="Q5" s="49"/>
      <c r="R5" s="84" t="s">
        <v>270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253</v>
      </c>
      <c r="B4" s="41" t="s">
        <v>254</v>
      </c>
      <c r="C4" s="41" t="s">
        <v>255</v>
      </c>
      <c r="D4" s="41" t="s">
        <v>255</v>
      </c>
      <c r="E4" s="41" t="s">
        <v>256</v>
      </c>
    </row>
    <row r="5" spans="1:5" ht="35.25" customHeight="1" x14ac:dyDescent="0.3">
      <c r="A5" s="17" t="s">
        <v>5</v>
      </c>
      <c r="B5" s="17" t="s">
        <v>99</v>
      </c>
      <c r="C5" s="17" t="s">
        <v>216</v>
      </c>
      <c r="D5" s="17" t="s">
        <v>100</v>
      </c>
      <c r="E5" s="17" t="s">
        <v>69</v>
      </c>
    </row>
    <row r="6" spans="1:5" ht="25.5" customHeight="1" x14ac:dyDescent="0.3">
      <c r="A6" s="42" t="s">
        <v>257</v>
      </c>
      <c r="B6" s="18">
        <v>45918</v>
      </c>
      <c r="C6" s="18">
        <v>45917</v>
      </c>
      <c r="D6" s="18">
        <v>45918</v>
      </c>
      <c r="E6" s="19">
        <v>0.60416666666666663</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281</v>
      </c>
      <c r="C11" s="23">
        <f>B11*A11</f>
        <v>140500</v>
      </c>
      <c r="D11" s="25"/>
      <c r="E11" s="23">
        <f t="shared" ref="E11:E17" si="0">D11*A11</f>
        <v>0</v>
      </c>
    </row>
    <row r="12" spans="1:5" ht="14.4" x14ac:dyDescent="0.3">
      <c r="A12" s="24">
        <v>200</v>
      </c>
      <c r="B12" s="25">
        <v>17</v>
      </c>
      <c r="C12" s="23">
        <f>B12*A12</f>
        <v>3400</v>
      </c>
      <c r="D12" s="25"/>
      <c r="E12" s="23">
        <f t="shared" si="0"/>
        <v>0</v>
      </c>
    </row>
    <row r="13" spans="1:5" ht="14.4" x14ac:dyDescent="0.3">
      <c r="A13" s="24">
        <v>100</v>
      </c>
      <c r="B13" s="25">
        <v>16</v>
      </c>
      <c r="C13" s="23">
        <f t="shared" ref="C13:C17" si="1">B13*A13</f>
        <v>1600</v>
      </c>
      <c r="D13" s="25"/>
      <c r="E13" s="23">
        <f t="shared" si="0"/>
        <v>0</v>
      </c>
    </row>
    <row r="14" spans="1:5" ht="14.4" x14ac:dyDescent="0.3">
      <c r="A14" s="24">
        <v>50</v>
      </c>
      <c r="B14" s="25">
        <v>1</v>
      </c>
      <c r="C14" s="23">
        <f t="shared" si="1"/>
        <v>50</v>
      </c>
      <c r="D14" s="25"/>
      <c r="E14" s="23">
        <f t="shared" si="0"/>
        <v>0</v>
      </c>
    </row>
    <row r="15" spans="1:5" ht="14.4" x14ac:dyDescent="0.3">
      <c r="A15" s="24">
        <v>20</v>
      </c>
      <c r="B15" s="25"/>
      <c r="C15" s="23">
        <f t="shared" si="1"/>
        <v>0</v>
      </c>
      <c r="D15" s="25"/>
      <c r="E15" s="23">
        <f t="shared" si="0"/>
        <v>0</v>
      </c>
    </row>
    <row r="16" spans="1:5" ht="14.4" x14ac:dyDescent="0.3">
      <c r="A16" s="24">
        <v>10</v>
      </c>
      <c r="B16" s="25">
        <v>1</v>
      </c>
      <c r="C16" s="23">
        <f t="shared" si="1"/>
        <v>10</v>
      </c>
      <c r="D16" s="25"/>
      <c r="E16" s="23">
        <f t="shared" si="0"/>
        <v>0</v>
      </c>
    </row>
    <row r="17" spans="1:5" ht="14.4" x14ac:dyDescent="0.3">
      <c r="A17" s="24">
        <v>5</v>
      </c>
      <c r="B17" s="25">
        <v>0</v>
      </c>
      <c r="C17" s="23">
        <f t="shared" si="1"/>
        <v>0</v>
      </c>
      <c r="D17" s="25"/>
      <c r="E17" s="23">
        <f t="shared" si="0"/>
        <v>0</v>
      </c>
    </row>
    <row r="18" spans="1:5" ht="14.4" x14ac:dyDescent="0.3">
      <c r="A18" s="26" t="s">
        <v>75</v>
      </c>
      <c r="B18" s="27">
        <v>4</v>
      </c>
      <c r="C18" s="23">
        <f>B18</f>
        <v>4</v>
      </c>
      <c r="D18" s="27"/>
      <c r="E18" s="28">
        <f>D18</f>
        <v>0</v>
      </c>
    </row>
    <row r="19" spans="1:5" ht="14.4" x14ac:dyDescent="0.3">
      <c r="A19" s="29"/>
      <c r="B19" s="30" t="s">
        <v>76</v>
      </c>
      <c r="C19" s="31">
        <f>SUM(C10:C18)</f>
        <v>145564</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v>7253</v>
      </c>
    </row>
    <row r="22" spans="1:5" ht="30" customHeight="1" x14ac:dyDescent="0.3">
      <c r="A22" s="162" t="s">
        <v>77</v>
      </c>
      <c r="B22" s="163"/>
      <c r="C22" s="34"/>
      <c r="D22" s="35" t="s">
        <v>78</v>
      </c>
      <c r="E22" s="34"/>
    </row>
    <row r="23" spans="1:5" ht="30" customHeight="1" x14ac:dyDescent="0.3">
      <c r="A23" s="162" t="s">
        <v>79</v>
      </c>
      <c r="B23" s="163"/>
      <c r="C23" s="52">
        <f>(C19+C21)-(E20+E21)-E19</f>
        <v>138311</v>
      </c>
      <c r="D23" s="53" t="s">
        <v>215</v>
      </c>
      <c r="E23" s="34"/>
    </row>
    <row r="24" spans="1:5" ht="82.5" customHeight="1" x14ac:dyDescent="0.3">
      <c r="A24" s="33" t="s">
        <v>80</v>
      </c>
      <c r="B24" s="147" t="s">
        <v>268</v>
      </c>
      <c r="C24" s="147"/>
      <c r="D24" s="147"/>
      <c r="E24" s="147"/>
    </row>
    <row r="25" spans="1:5" ht="57.75" customHeight="1" x14ac:dyDescent="0.3">
      <c r="A25" s="36" t="s">
        <v>81</v>
      </c>
      <c r="B25" s="136" t="s">
        <v>269</v>
      </c>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t="s">
        <v>272</v>
      </c>
      <c r="B28" s="41" t="s">
        <v>273</v>
      </c>
      <c r="C28" s="43" t="s">
        <v>274</v>
      </c>
      <c r="D28" s="43" t="s">
        <v>244</v>
      </c>
      <c r="E28" s="79" t="s">
        <v>275</v>
      </c>
    </row>
    <row r="29" spans="1:5" ht="30" customHeight="1" x14ac:dyDescent="0.3">
      <c r="A29" s="72" t="s">
        <v>188</v>
      </c>
      <c r="B29" s="73" t="s">
        <v>187</v>
      </c>
      <c r="C29" s="72" t="s">
        <v>217</v>
      </c>
      <c r="D29" s="139" t="s">
        <v>218</v>
      </c>
      <c r="E29" s="140"/>
    </row>
    <row r="30" spans="1:5" ht="40.049999999999997" customHeight="1" x14ac:dyDescent="0.3">
      <c r="A30" s="128">
        <v>69156</v>
      </c>
      <c r="B30" s="128">
        <v>0</v>
      </c>
      <c r="C30" s="129">
        <f>IF(AND(A30="",B30=""),"",A30-B30)</f>
        <v>69156</v>
      </c>
      <c r="D30" s="142" t="s">
        <v>191</v>
      </c>
      <c r="E30" s="143"/>
    </row>
    <row r="31" spans="1:5" ht="15" customHeight="1" x14ac:dyDescent="0.3">
      <c r="A31" s="144"/>
      <c r="B31" s="145"/>
      <c r="C31" s="145"/>
      <c r="D31" s="145"/>
      <c r="E31" s="146"/>
    </row>
    <row r="32" spans="1:5" ht="24.75" customHeight="1" x14ac:dyDescent="0.3">
      <c r="A32" s="37" t="s">
        <v>219</v>
      </c>
      <c r="B32" s="38" t="s">
        <v>259</v>
      </c>
      <c r="C32" s="37" t="s">
        <v>82</v>
      </c>
      <c r="D32" s="137" t="s">
        <v>263</v>
      </c>
      <c r="E32" s="138"/>
    </row>
    <row r="33" spans="1:5" ht="18" customHeight="1" x14ac:dyDescent="0.3">
      <c r="A33" s="37" t="s">
        <v>83</v>
      </c>
      <c r="B33" s="106" t="s">
        <v>260</v>
      </c>
      <c r="C33" s="39" t="s">
        <v>84</v>
      </c>
      <c r="D33" s="131" t="s">
        <v>264</v>
      </c>
      <c r="E33" s="132"/>
    </row>
    <row r="34" spans="1:5" ht="27.6" x14ac:dyDescent="0.3">
      <c r="A34" s="39" t="s">
        <v>220</v>
      </c>
      <c r="B34" s="38" t="s">
        <v>261</v>
      </c>
      <c r="C34" s="39" t="s">
        <v>221</v>
      </c>
      <c r="D34" s="133" t="s">
        <v>265</v>
      </c>
      <c r="E34" s="134"/>
    </row>
    <row r="35" spans="1:5" ht="27.6" x14ac:dyDescent="0.3">
      <c r="A35" s="39" t="s">
        <v>222</v>
      </c>
      <c r="B35" s="38" t="s">
        <v>262</v>
      </c>
      <c r="C35" s="39" t="s">
        <v>224</v>
      </c>
      <c r="D35" s="133" t="s">
        <v>266</v>
      </c>
      <c r="E35" s="134"/>
    </row>
    <row r="36" spans="1:5" ht="25.5" customHeight="1" x14ac:dyDescent="0.3">
      <c r="A36" s="39" t="s">
        <v>223</v>
      </c>
      <c r="B36" s="38" t="s">
        <v>258</v>
      </c>
      <c r="C36" s="39" t="s">
        <v>225</v>
      </c>
      <c r="D36" s="135" t="s">
        <v>267</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2025-09-20T01:50:14Z</dcterms:modified>
</cp:coreProperties>
</file>