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hevgaon maharashtra CSS/"/>
    </mc:Choice>
  </mc:AlternateContent>
  <xr:revisionPtr revIDLastSave="70" documentId="8_{523C2ECA-8A98-484A-BF78-456594BAD9F0}" xr6:coauthVersionLast="47" xr6:coauthVersionMax="47" xr10:uidLastSave="{7D75E63D-E98C-4B43-82DF-2CF392A9425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<sst xmlns="http://schemas.openxmlformats.org/spreadsheetml/2006/main" count="348" uniqueCount="294">
  <si>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</si>
  <si>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</si>
  <si>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</si>
  <si>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</si>
  <si>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</si>
  <si>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</si>
  <si>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</si>
  <si>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</si>
  <si>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</si>
  <si>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</si>
  <si>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</si>
  <si>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</si>
  <si>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</si>
  <si>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</si>
  <si>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</si>
  <si>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</si>
  <si>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</si>
  <si>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</si>
  <si>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</si>
  <si>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</si>
  <si>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</si>
  <si>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</si>
  <si>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</si>
  <si>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</si>
  <si>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</si>
  <si>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</si>
  <si>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</si>
  <si>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</si>
  <si>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</si>
  <si>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</si>
  <si>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</si>
  <si>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</si>
  <si>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</si>
  <si>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</si>
  <si>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</si>
  <si>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</si>
  <si>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</si>
  <si>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</si>
  <si>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</si>
  <si>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</si>
  <si>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</si>
  <si>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</si>
  <si>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</si>
  <si>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</si>
  <si>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</si>
  <si>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</si>
  <si>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</si>
  <si>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</si>
  <si>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</si>
  <si>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</si>
  <si>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</si>
  <si>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</si>
  <si>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</si>
  <si>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</si>
  <si>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</si>
  <si>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</si>
  <si>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</si>
  <si>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</si>
  <si>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</si>
  <si>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</si>
  <si>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</si>
  <si>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</si>
  <si>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</si>
  <si>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</si>
  <si>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</si>
  <si>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</si>
  <si>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</si>
  <si>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</si>
  <si>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</si>
  <si>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</si>
  <si>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</si>
  <si>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</si>
  <si>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</si>
  <si>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</si>
  <si>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</si>
  <si>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</si>
  <si>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</si>
  <si>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</si>
  <si>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</si>
  <si>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</si>
  <si>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</si>
  <si>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</si>
  <si>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</si>
  <si>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</si>
  <si>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</si>
  <si>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</si>
  <si>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</si>
  <si>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</si>
  <si>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</si>
  <si>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</si>
  <si>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</si>
  <si>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</si>
  <si>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</si>
  <si>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</si>
  <si>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</si>
  <si>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</si>
  <si>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</si>
  <si>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</si>
  <si>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</si>
  <si>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</si>
  <si>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</si>
  <si>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</si>
  <si>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</si>
  <si>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</si>
  <si>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</si>
  <si>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</si>
  <si>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</si>
  <si>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</si>
  <si>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</si>
  <si>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</si>
  <si>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</si>
  <si>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</si>
  <si>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</si>
  <si>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</si>
  <si>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</si>
  <si>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</si>
  <si>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</si>
  <si>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</si>
  <si>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</si>
  <si>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</si>
  <si>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</si>
  <si>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</si>
  <si>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</si>
  <si>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</si>
  <si>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</si>
  <si>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</si>
  <si>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</si>
  <si>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</si>
  <si>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</si>
  <si>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</si>
  <si>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</si>
  <si>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</si>
  <si>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</si>
  <si>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</si>
  <si>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</si>
  <si>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</si>
  <si>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</si>
  <si>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</si>
  <si>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</si>
  <si>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</si>
  <si>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</si>
  <si>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</si>
  <si>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</si>
  <si>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</si>
  <si>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</si>
  <si>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</si>
  <si>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</si>
  <si>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</si>
  <si>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</si>
  <si>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</si>
  <si>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</si>
  <si>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</si>
  <si>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</si>
  <si>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</si>
  <si>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</si>
  <si>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</si>
  <si>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</si>
  <si>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</si>
  <si>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</si>
  <si>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</si>
  <si>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</si>
  <si>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</si>
  <si>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</si>
  <si>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</si>
  <si>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</si>
  <si>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</si>
  <si>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</si>
  <si>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</si>
  <si>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</si>
  <si>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</si>
  <si>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</si>
  <si>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</si>
  <si>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</si>
  <si>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</si>
  <si>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</si>
  <si>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</si>
  <si>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</si>
  <si>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</si>
  <si>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</si>
  <si>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</si>
  <si>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</si>
  <si>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</si>
  <si>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</si>
  <si>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</si>
  <si>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</si>
  <si>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</si>
  <si>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</si>
  <si>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</si>
  <si>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</si>
  <si>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</si>
  <si>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</si>
  <si>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</si>
  <si>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</si>
  <si>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</si>
  <si>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</si>
  <si>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</si>
  <si>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</si>
  <si>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</si>
  <si>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</si>
  <si>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</si>
  <si>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</si>
  <si>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</si>
  <si>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</si>
  <si>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</si>
  <si>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</si>
  <si>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</si>
  <si>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</si>
  <si>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</si>
  <si>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</si>
  <si>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</si>
  <si>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</si>
  <si>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</si>
  <si>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</si>
  <si>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</si>
  <si>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</si>
  <si>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</si>
  <si>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</si>
  <si>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</si>
  <si>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</si>
  <si>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</si>
  <si>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</si>
  <si>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</si>
  <si>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</si>
  <si>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</si>
  <si>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</si>
  <si>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</si>
  <si>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</si>
  <si>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</si>
  <si>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</si>
  <si>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</si>
  <si>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</si>
  <si>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</si>
  <si>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</si>
  <si>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</si>
  <si>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</si>
  <si>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</si>
  <si>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</si>
  <si>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</si>
  <si>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</si>
  <si>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</si>
  <si>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</si>
  <si>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</si>
  <si>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</si>
  <si>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</si>
  <si>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</si>
  <si>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</si>
  <si>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</si>
  <si>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Jamkhed</t>
  </si>
  <si>
    <t>MR2838</t>
  </si>
  <si>
    <t>Shevgaon</t>
  </si>
  <si>
    <t>HINDU</t>
  </si>
  <si>
    <t>Agriculture &amp; Farming</t>
  </si>
  <si>
    <t>SC</t>
  </si>
  <si>
    <t>SF0087838</t>
  </si>
  <si>
    <t>Pathan Luqman Ayyub</t>
  </si>
  <si>
    <t>ANITA</t>
  </si>
  <si>
    <t>Chetana Loans-Montly-Migrated</t>
  </si>
  <si>
    <t>&gt; 6 to 10 Years</t>
  </si>
  <si>
    <t>&gt;180</t>
  </si>
  <si>
    <t>Tue</t>
  </si>
  <si>
    <t>2</t>
  </si>
  <si>
    <t>13-Feb-2024</t>
  </si>
  <si>
    <t>28 Jan 2021</t>
  </si>
  <si>
    <t>Open</t>
  </si>
  <si>
    <t>Aniket Ajit Chiparge/SF0097792</t>
  </si>
  <si>
    <t>Bhiku Bapurao Jadhav/SF0092363</t>
  </si>
  <si>
    <t>Rahul Viadya/SF0035054</t>
  </si>
  <si>
    <t>No SVP</t>
  </si>
  <si>
    <t>Terminated</t>
  </si>
  <si>
    <t>Chandrasing M. Malani/SF0052961</t>
  </si>
  <si>
    <t>Dual Staff</t>
  </si>
  <si>
    <t>Available &amp; Updated</t>
  </si>
  <si>
    <t>Yogesh Ghodkhe</t>
  </si>
  <si>
    <t>SF0060269</t>
  </si>
  <si>
    <t>Branch Manager</t>
  </si>
  <si>
    <t>Loan Officer</t>
  </si>
  <si>
    <t>Form Date : 07 Sep 2025</t>
  </si>
  <si>
    <t>To Date : 07 Sep 2025</t>
  </si>
  <si>
    <t>Reporting Time : 05:19 PM</t>
  </si>
  <si>
    <t>Patharwale</t>
  </si>
  <si>
    <t>602237</t>
  </si>
  <si>
    <t>1078914</t>
  </si>
  <si>
    <t>SID951374940821</t>
  </si>
  <si>
    <t>28-Jan-2021</t>
  </si>
  <si>
    <t>6.34 Yrs</t>
  </si>
  <si>
    <t>9921311237</t>
  </si>
  <si>
    <t>Bhagvat Tapse</t>
  </si>
  <si>
    <t>SF0059818</t>
  </si>
  <si>
    <t>CSS</t>
  </si>
  <si>
    <t>During the post-investigation, it was found that Branch Manager 01 Borrower pre-clsed was collected of Rs 50,000 on 12 Feb 2025. Still, the entry was posted in FIMO for an amount of Rs 40,000/- of Bhagvat Tapse/SF0059818, and the remaining amount of Rs 10,000/-.</t>
  </si>
  <si>
    <t>FN25-26-02185</t>
  </si>
  <si>
    <t>As per the  Borrower ANITA/28450308 paid the pre-closed amount of Rs 50000/- to Bhagvat Tapse/SF0059818, but the BM Bhagwat posted an amount of Rs 40000/-, and the remaining amount was not posted in the FIMO of Rs 10000/-.
Loan Card not available with borrower at the time of Verification.</t>
  </si>
  <si>
    <t>FIR Not Filled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</si>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</sst>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8" borderId="1" xfId="0" applyFont="1" applyFill="1" applyBorder="1" applyAlignment="1" applyProtection="1">
      <alignment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MR2838</v>
      </c>
      <c r="D5" s="63" t="str">
        <f>IF('Physical Cash at Safe'!D28="Yes", 'Physical Cash at Safe'!B4, 'Borrower Wise Details'!C5)</f>
        <v>Shevgaon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45889</v>
      </c>
      <c r="H5" s="107" t="s">
        <v>288</v>
      </c>
      <c r="I5" s="61">
        <v>45889</v>
      </c>
      <c r="J5" s="74" t="str">
        <f>IF('Physical Cash at Safe'!D28="Yes",'Physical Cash at Safe'!E28,IF('Borrower Wise Details'!D5&lt;&gt;"",'Borrower Wise Details'!D5,""))</f>
        <v>FN25-26-02185</v>
      </c>
      <c r="K5" s="81">
        <v>1</v>
      </c>
      <c r="L5" s="82">
        <v>50000</v>
      </c>
      <c r="M5" s="82">
        <v>40000</v>
      </c>
      <c r="N5" s="82" t="s">
        <v>266</v>
      </c>
      <c r="O5" s="82" t="s">
        <v>265</v>
      </c>
      <c r="P5" s="82" t="s">
        <v>264</v>
      </c>
      <c r="Q5" s="82" t="s">
        <v>267</v>
      </c>
      <c r="R5" s="75" t="str">
        <f>IF('Physical Cash at Safe'!$D$28="Yes", 'Physical Cash at Safe'!$A$28, IF('Borrower Wise Details'!F5&lt;&gt;"", 'Borrower Wise Details'!F5, ""))</f>
        <v>Bhagvat Tapse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SF0059818</v>
      </c>
      <c r="U5" s="77" t="s">
        <v>268</v>
      </c>
      <c r="V5" s="61">
        <v>45842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45911</v>
      </c>
      <c r="AA5" s="61">
        <v>45911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40000</v>
      </c>
      <c r="AE5" s="126">
        <f>IF(AND(AC5="", AD5=""), "", IF(AD5="", AC5, AC5 - IF(ISNUMBER(AD5), AD5, 0)))</f>
        <v>10000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45911</v>
      </c>
      <c r="AH5" s="70" t="s">
        <v>289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MR2838</v>
      </c>
      <c r="C5" s="50" t="str">
        <f>IF('Fraud Investigation Report'!D5="", "", 'Fraud Investigation Report'!D5)</f>
        <v>Shevgaon</v>
      </c>
      <c r="D5" s="68" t="str">
        <f>IF(OR('Fraud Investigation Report'!R5="", 'Fraud Investigation Report'!R5=0), "", 'Fraud Investigation Report'!R5)</f>
        <v>Bhagvat Tapse</v>
      </c>
      <c r="E5" s="68" t="str">
        <f>IF(OR('Fraud Investigation Report'!T5="", 'Fraud Investigation Report'!T5=0), "", 'Fraud Investigation Report'!T5)</f>
        <v>SF0059818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FN25-26-02185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50000</v>
      </c>
      <c r="O5" s="69">
        <f>IF('Fraud Investigation Report'!AD5="", "", 'Fraud Investigation Report'!AD5)</f>
        <v>40000</v>
      </c>
      <c r="P5" s="126">
        <f>IF(AND(N5="", O5=""), "", IF(O5="", N5, N5 - IF(ISNUMBER(O5), O5, 0)))</f>
        <v>10000</v>
      </c>
      <c r="Q5" s="49"/>
      <c r="R5" s="84" t="s">
        <v>292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C36" sqref="C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246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45908</v>
      </c>
      <c r="C6" s="18">
        <v>45908</v>
      </c>
      <c r="D6" s="18">
        <v>45908</v>
      </c>
      <c r="E6" s="19">
        <v>0.86458333333333337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102</v>
      </c>
      <c r="C11" s="23">
        <f>B11*A11</f>
        <v>51000</v>
      </c>
      <c r="D11" s="25">
        <v>102</v>
      </c>
      <c r="E11" s="23">
        <f t="shared" ref="E11:E17" si="0">D11*A11</f>
        <v>51000</v>
      </c>
    </row>
    <row r="12" spans="1:5" ht="14.5" x14ac:dyDescent="0.35">
      <c r="A12" s="24">
        <v>200</v>
      </c>
      <c r="B12" s="25">
        <v>32</v>
      </c>
      <c r="C12" s="23">
        <f>B12*A12</f>
        <v>6400</v>
      </c>
      <c r="D12" s="25">
        <v>32</v>
      </c>
      <c r="E12" s="23">
        <f t="shared" si="0"/>
        <v>6400</v>
      </c>
    </row>
    <row r="13" spans="1:5" ht="14.5" x14ac:dyDescent="0.35">
      <c r="A13" s="24">
        <v>100</v>
      </c>
      <c r="B13" s="25">
        <v>51</v>
      </c>
      <c r="C13" s="23">
        <f t="shared" ref="C13:C17" si="1">B13*A13</f>
        <v>5100</v>
      </c>
      <c r="D13" s="25">
        <v>51</v>
      </c>
      <c r="E13" s="23">
        <f t="shared" si="0"/>
        <v>5100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62658</v>
      </c>
      <c r="D19" s="30" t="s">
        <v>76</v>
      </c>
      <c r="E19" s="31">
        <f>SUM(E10:E18)</f>
        <v>62658</v>
      </c>
    </row>
    <row r="20" spans="1:5" ht="30" customHeight="1" x14ac:dyDescent="0.35">
      <c r="A20" s="144" t="s">
        <v>97</v>
      </c>
      <c r="B20" s="145"/>
      <c r="C20" s="32">
        <v>62658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216</v>
      </c>
      <c r="B32" s="38" t="s">
        <v>270</v>
      </c>
      <c r="C32" s="37" t="s">
        <v>82</v>
      </c>
      <c r="D32" s="154" t="s">
        <v>271</v>
      </c>
      <c r="E32" s="155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48">
        <v>2</v>
      </c>
      <c r="E33" s="149"/>
    </row>
    <row r="34" spans="1:5" ht="26" x14ac:dyDescent="0.35">
      <c r="A34" s="39" t="s">
        <v>217</v>
      </c>
      <c r="B34" s="38" t="s">
        <v>272</v>
      </c>
      <c r="C34" s="39" t="s">
        <v>218</v>
      </c>
      <c r="D34" s="150" t="s">
        <v>254</v>
      </c>
      <c r="E34" s="151"/>
    </row>
    <row r="35" spans="1:5" ht="26" x14ac:dyDescent="0.35">
      <c r="A35" s="39" t="s">
        <v>219</v>
      </c>
      <c r="B35" s="38" t="s">
        <v>273</v>
      </c>
      <c r="C35" s="39" t="s">
        <v>221</v>
      </c>
      <c r="D35" s="150" t="s">
        <v>253</v>
      </c>
      <c r="E35" s="151"/>
    </row>
    <row r="36" spans="1:5" ht="25.5" customHeight="1" x14ac:dyDescent="0.35">
      <c r="A36" s="39" t="s">
        <v>220</v>
      </c>
      <c r="B36" s="38" t="s">
        <v>274</v>
      </c>
      <c r="C36" s="39" t="s">
        <v>222</v>
      </c>
      <c r="D36" s="152" t="s">
        <v>275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MR2838</v>
      </c>
      <c r="C5" s="119" t="str">
        <f>IF('Loan Outstanding Report'!$H$5="", "", 'Loan Outstanding Report'!$H$5)</f>
        <v>Shevgaon</v>
      </c>
      <c r="D5" s="41" t="s">
        <v>290</v>
      </c>
      <c r="E5" s="65">
        <v>45911</v>
      </c>
      <c r="F5" s="38" t="s">
        <v>286</v>
      </c>
      <c r="G5" s="49" t="s">
        <v>287</v>
      </c>
      <c r="H5" s="49" t="s">
        <v>274</v>
      </c>
      <c r="I5" s="120" t="s">
        <v>280</v>
      </c>
      <c r="J5" s="120" t="s">
        <v>282</v>
      </c>
      <c r="K5" s="120" t="s">
        <v>255</v>
      </c>
      <c r="L5" s="11">
        <v>28450308</v>
      </c>
      <c r="M5" s="65" t="s">
        <v>283</v>
      </c>
      <c r="N5" s="124">
        <v>52060</v>
      </c>
      <c r="O5" s="124">
        <v>3450</v>
      </c>
      <c r="P5" s="121" t="s">
        <v>140</v>
      </c>
      <c r="Q5" s="80">
        <v>45334</v>
      </c>
      <c r="R5" s="124">
        <v>50000</v>
      </c>
      <c r="S5" s="124">
        <v>40000</v>
      </c>
      <c r="T5" s="124">
        <v>0</v>
      </c>
      <c r="U5" s="125">
        <f t="shared" ref="U5" si="0">IF(AND(ISBLANK(R5),ISBLANK(S5),ISBLANK(T5)),"",R5-(S5+T5))</f>
        <v>10000</v>
      </c>
      <c r="V5" s="117" t="s">
        <v>203</v>
      </c>
      <c r="W5" s="122" t="s">
        <v>291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90" zoomScaleNormal="9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276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249</v>
      </c>
      <c r="I5" s="84">
        <v>117413</v>
      </c>
      <c r="J5" s="38" t="s">
        <v>279</v>
      </c>
      <c r="K5" s="84">
        <v>117413</v>
      </c>
      <c r="L5" s="84" t="s">
        <v>253</v>
      </c>
      <c r="M5" s="38" t="s">
        <v>254</v>
      </c>
      <c r="N5" s="84">
        <v>199072</v>
      </c>
      <c r="O5" s="84" t="s">
        <v>280</v>
      </c>
      <c r="P5" s="84">
        <v>264117</v>
      </c>
      <c r="Q5" s="38" t="s">
        <v>281</v>
      </c>
      <c r="R5" s="38" t="s">
        <v>256</v>
      </c>
      <c r="S5" s="84" t="s">
        <v>282</v>
      </c>
      <c r="T5" s="84" t="s">
        <v>282</v>
      </c>
      <c r="U5" s="84" t="s">
        <v>252</v>
      </c>
      <c r="V5" s="84" t="s">
        <v>250</v>
      </c>
      <c r="W5" s="84">
        <v>0</v>
      </c>
      <c r="X5" s="38" t="s">
        <v>251</v>
      </c>
      <c r="Y5" s="84">
        <v>28450308</v>
      </c>
      <c r="Z5" s="38" t="s">
        <v>255</v>
      </c>
      <c r="AA5" s="108" t="s">
        <v>283</v>
      </c>
      <c r="AB5" s="84">
        <v>52060</v>
      </c>
      <c r="AC5" s="108" t="s">
        <v>259</v>
      </c>
      <c r="AD5" s="84">
        <v>18</v>
      </c>
      <c r="AE5" s="84" t="s">
        <v>260</v>
      </c>
      <c r="AF5" s="84" t="s">
        <v>284</v>
      </c>
      <c r="AG5" s="108" t="s">
        <v>262</v>
      </c>
      <c r="AH5" s="84" t="s">
        <v>257</v>
      </c>
      <c r="AI5" s="108" t="s">
        <v>283</v>
      </c>
      <c r="AJ5" s="84">
        <v>3450</v>
      </c>
      <c r="AK5" s="84">
        <v>3450</v>
      </c>
      <c r="AL5" s="108" t="s">
        <v>261</v>
      </c>
      <c r="AM5" s="84">
        <v>41701.29</v>
      </c>
      <c r="AN5" s="112">
        <v>6497.47</v>
      </c>
      <c r="AO5" s="112">
        <v>48198.76</v>
      </c>
      <c r="AP5" s="112">
        <v>15020.06</v>
      </c>
      <c r="AQ5" s="112">
        <v>673.7</v>
      </c>
      <c r="AR5" s="112">
        <v>15693.76</v>
      </c>
      <c r="AS5" s="112">
        <v>15020.71</v>
      </c>
      <c r="AT5" s="112">
        <v>673.7</v>
      </c>
      <c r="AU5" s="112">
        <v>15694.41</v>
      </c>
      <c r="AV5" s="84">
        <v>48</v>
      </c>
      <c r="AW5" s="84">
        <v>1100</v>
      </c>
      <c r="AX5" s="84" t="s">
        <v>258</v>
      </c>
      <c r="AY5" s="108"/>
      <c r="AZ5" s="84"/>
      <c r="BA5" s="84"/>
      <c r="BB5" s="84" t="s">
        <v>263</v>
      </c>
      <c r="BC5" s="84"/>
      <c r="BD5" s="108"/>
      <c r="BE5" s="84">
        <v>0</v>
      </c>
      <c r="BF5" s="38" t="s">
        <v>282</v>
      </c>
      <c r="BG5" s="84" t="s">
        <v>285</v>
      </c>
      <c r="BH5" s="114" t="s">
        <v>269</v>
      </c>
      <c r="BI5" s="38" t="s">
        <v>110</v>
      </c>
      <c r="BJ5" s="85">
        <v>45911</v>
      </c>
      <c r="BK5" s="84"/>
      <c r="BL5" s="38" t="s">
        <v>114</v>
      </c>
      <c r="BM5" s="115" t="s">
        <v>119</v>
      </c>
      <c r="BN5" s="116" t="s">
        <v>200</v>
      </c>
      <c r="BO5" s="84" t="s">
        <v>241</v>
      </c>
      <c r="BP5" s="84">
        <v>50000</v>
      </c>
      <c r="BQ5" s="117" t="s">
        <v>203</v>
      </c>
      <c r="BR5" s="164" t="s">
        <v>291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2025-09-11T11:15:39Z</dcterms:modified>
</cp:coreProperties>
</file>