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5144.SSFL\Downloads\FN25-26-02192\"/>
    </mc:Choice>
  </mc:AlternateContent>
  <xr:revisionPtr revIDLastSave="0" documentId="13_ncr:1_{8E54C56F-3AC2-446D-825C-C3B9780BF30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<sst xmlns="http://schemas.openxmlformats.org/spreadsheetml/2006/main" count="309" uniqueCount="278">
  <si>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</si>
  <si>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</si>
  <si>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</si>
  <si>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</si>
  <si>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</si>
  <si>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</si>
  <si>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</si>
  <si>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</si>
  <si>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</si>
  <si>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</si>
  <si>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</si>
  <si>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</si>
  <si>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</si>
  <si>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</si>
  <si>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</si>
  <si>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</si>
  <si>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</si>
  <si>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</si>
  <si>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</si>
  <si>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</si>
  <si>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</si>
  <si>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</si>
  <si>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</si>
  <si>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</si>
  <si>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</si>
  <si>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</si>
  <si>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</si>
  <si>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</si>
  <si>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</si>
  <si>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</si>
  <si>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</si>
  <si>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</si>
  <si>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</si>
  <si>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</si>
  <si>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</si>
  <si>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</si>
  <si>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</si>
  <si>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</si>
  <si>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</si>
  <si>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</si>
  <si>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</si>
  <si>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</si>
  <si>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</si>
  <si>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</si>
  <si>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</si>
  <si>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</si>
  <si>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</si>
  <si>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</si>
  <si>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</si>
  <si>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</si>
  <si>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</si>
  <si>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</si>
  <si>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</si>
  <si>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</si>
  <si>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</si>
  <si>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</si>
  <si>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</si>
  <si>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</si>
  <si>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</si>
  <si>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</si>
  <si>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</si>
  <si>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</si>
  <si>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</si>
  <si>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</si>
  <si>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</si>
  <si>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</si>
  <si>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</si>
  <si>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</si>
  <si>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</si>
  <si>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</si>
  <si>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</si>
  <si>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</si>
  <si>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</si>
  <si>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</si>
  <si>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</si>
  <si>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</si>
  <si>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</si>
  <si>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</si>
  <si>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</si>
  <si>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</si>
  <si>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</si>
  <si>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</si>
  <si>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</si>
  <si>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</si>
  <si>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</si>
  <si>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</si>
  <si>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</si>
  <si>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</si>
  <si>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</si>
  <si>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</si>
  <si>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</si>
  <si>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</si>
  <si>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</si>
  <si>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</si>
  <si>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</si>
  <si>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</si>
  <si>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</si>
  <si>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</si>
  <si>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</si>
  <si>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</si>
  <si>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</si>
  <si>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</si>
  <si>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</si>
  <si>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</si>
  <si>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</si>
  <si>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</si>
  <si>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</si>
  <si>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</si>
  <si>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</si>
  <si>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</si>
  <si>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</si>
  <si>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</si>
  <si>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</si>
  <si>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</si>
  <si>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</si>
  <si>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</si>
  <si>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</si>
  <si>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</si>
  <si>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</si>
  <si>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</si>
  <si>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</si>
  <si>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</si>
  <si>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</si>
  <si>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</si>
  <si>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</si>
  <si>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</si>
  <si>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</si>
  <si>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</si>
  <si>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</si>
  <si>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</si>
  <si>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</si>
  <si>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</si>
  <si>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</si>
  <si>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</si>
  <si>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</si>
  <si>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</si>
  <si>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</si>
  <si>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</si>
  <si>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</si>
  <si>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</si>
  <si>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</si>
  <si>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</si>
  <si>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</si>
  <si>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</si>
  <si>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</si>
  <si>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</si>
  <si>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</si>
  <si>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</si>
  <si>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</si>
  <si>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</si>
  <si>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</si>
  <si>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</si>
  <si>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</si>
  <si>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</si>
  <si>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</si>
  <si>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</si>
  <si>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</si>
  <si>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</si>
  <si>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</si>
  <si>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</si>
  <si>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</si>
  <si>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</si>
  <si>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</si>
  <si>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</si>
  <si>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</si>
  <si>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</si>
  <si>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</si>
  <si>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</si>
  <si>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</si>
  <si>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</si>
  <si>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</si>
  <si>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</si>
  <si>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</si>
  <si>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</si>
  <si>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</si>
  <si>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</si>
  <si>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</si>
  <si>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</si>
  <si>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</si>
  <si>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</si>
  <si>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</si>
  <si>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</si>
  <si>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</si>
  <si>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</si>
  <si>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</si>
  <si>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</si>
  <si>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</si>
  <si>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</si>
  <si>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</si>
  <si>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</si>
  <si>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</si>
  <si>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</si>
  <si>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</si>
  <si>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</si>
  <si>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</si>
  <si>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</si>
  <si>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</si>
  <si>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</si>
  <si>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</si>
  <si>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</si>
  <si>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</si>
  <si>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</si>
  <si>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</si>
  <si>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</si>
  <si>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</si>
  <si>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</si>
  <si>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</si>
  <si>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</si>
  <si>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</si>
  <si>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</si>
  <si>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</si>
  <si>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</si>
  <si>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</si>
  <si>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</si>
  <si>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</si>
  <si>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</si>
  <si>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</si>
  <si>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</si>
  <si>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</si>
  <si>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</si>
  <si>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</si>
  <si>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</si>
  <si>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</si>
  <si>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</si>
  <si>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</si>
  <si>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</si>
  <si>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</si>
  <si>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</si>
  <si>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</si>
  <si>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</si>
  <si>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</si>
  <si>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</si>
  <si>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</si>
  <si>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</si>
  <si>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</si>
  <si>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</si>
  <si>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</si>
  <si>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</si>
  <si>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</si>
  <si>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</si>
  <si>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</si>
  <si>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</si>
  <si>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</si>
  <si>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</si>
  <si>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</si>
  <si>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</si>
  <si>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</si>
  <si>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UP3402</t>
  </si>
  <si>
    <t>Mughalsarai</t>
  </si>
  <si>
    <t>Bansdih</t>
  </si>
  <si>
    <t>Yusufpur</t>
  </si>
  <si>
    <t xml:space="preserve">Varanasi </t>
  </si>
  <si>
    <t>Uttar Pradesh</t>
  </si>
  <si>
    <t>According to BM - (Jay Prakash Mishra/SF0099943): The matter has been made by BQM Mukesh Yadav (SF0075077), He is not aware about shortage details and the same has also been escalated to AVP Sir.</t>
  </si>
  <si>
    <t>Rs. 37352 short amount found in locker.
Details : Loan officers , not collected demand amount from borrowers but entry posted in FIMO as well as BQM Mukesh Kumar Yadav/SF0075077 authanticated all entries.
Borrower wise details also not provided by branch team.</t>
  </si>
  <si>
    <t>Mukesh Kumar Yadav</t>
  </si>
  <si>
    <t>SF0075077</t>
  </si>
  <si>
    <t>FN25-26-02192</t>
  </si>
  <si>
    <t>Dual Staff</t>
  </si>
  <si>
    <t>469282/G1</t>
  </si>
  <si>
    <t>Jay Prakash Mishra</t>
  </si>
  <si>
    <t>SF0099943</t>
  </si>
  <si>
    <t>Branch Manager</t>
  </si>
  <si>
    <t>Available &amp; Updated</t>
  </si>
  <si>
    <t>469282/G2</t>
  </si>
  <si>
    <t>Himanshu Singh</t>
  </si>
  <si>
    <t>SF0093286</t>
  </si>
  <si>
    <t>Credit Assistant</t>
  </si>
  <si>
    <t>No Action Taken</t>
  </si>
  <si>
    <t>Business</t>
  </si>
  <si>
    <t>Ashish Kumar Pandey/SF0076449</t>
  </si>
  <si>
    <t>Nilesh Kumar Mishra/SF0073534</t>
  </si>
  <si>
    <t>Ajay Gautam/SF0074699</t>
  </si>
  <si>
    <t>Vipin Yadav/SF0071928</t>
  </si>
  <si>
    <t>Completed-Report Submitted</t>
  </si>
  <si>
    <t>Suspended-Not Working</t>
  </si>
  <si>
    <t>Branch Quality Manager</t>
  </si>
  <si>
    <t>Rs. 37,352 short amount found in locker.
Details : Loan officers not collected demand amount from borrowers but entry posted in FIMO as well as BQM Mukesh Kumar Yadav/SF0075077 authanticated all entries.
Borrower wise details also not provided by branch team.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</si>
</sst>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Mughalsarai</v>
      </c>
      <c r="D5" s="63" t="str">
        <f>IF('Physical Cash at Safe'!D28="Yes", 'Physical Cash at Safe'!A4, 'Borrower Wise Details'!C5)</f>
        <v>UP3402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 xml:space="preserve">Varanasi </v>
      </c>
      <c r="G5" s="61">
        <v>45888</v>
      </c>
      <c r="H5" s="107" t="s">
        <v>269</v>
      </c>
      <c r="I5" s="61">
        <v>45912</v>
      </c>
      <c r="J5" s="74" t="str">
        <f>IF('Physical Cash at Safe'!D28="Yes",'Physical Cash at Safe'!E28,IF('Borrower Wise Details'!D5&lt;&gt;"",'Borrower Wise Details'!D5,""))</f>
        <v>FN25-26-02192</v>
      </c>
      <c r="K5" s="81">
        <v>0</v>
      </c>
      <c r="L5" s="82">
        <v>37352</v>
      </c>
      <c r="M5" s="82">
        <v>0</v>
      </c>
      <c r="N5" s="82" t="s">
        <v>270</v>
      </c>
      <c r="O5" s="82" t="s">
        <v>271</v>
      </c>
      <c r="P5" s="82" t="s">
        <v>272</v>
      </c>
      <c r="Q5" s="82" t="s">
        <v>273</v>
      </c>
      <c r="R5" s="75" t="str">
        <f>IF('Physical Cash at Safe'!$D$28="Yes", 'Physical Cash at Safe'!$A$28, IF('Borrower Wise Details'!F5&lt;&gt;"", 'Borrower Wise Details'!F5, ""))</f>
        <v>Mukesh Kumar Yadav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SF0075077</v>
      </c>
      <c r="U5" s="77" t="s">
        <v>275</v>
      </c>
      <c r="V5" s="61">
        <v>45912</v>
      </c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274</v>
      </c>
      <c r="Z5" s="61">
        <v>45911</v>
      </c>
      <c r="AA5" s="61">
        <v>45929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37352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37352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45930</v>
      </c>
      <c r="AH5" s="70" t="s">
        <v>277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Mughalsarai</v>
      </c>
      <c r="C5" s="50" t="str">
        <f>IF('Fraud Investigation Report'!D5="", "", 'Fraud Investigation Report'!D5)</f>
        <v>UP3402</v>
      </c>
      <c r="D5" s="68" t="str">
        <f>IF(OR('Fraud Investigation Report'!R5="", 'Fraud Investigation Report'!R5=0), "", 'Fraud Investigation Report'!R5)</f>
        <v>Mukesh Kumar Yadav</v>
      </c>
      <c r="E5" s="68" t="str">
        <f>IF(OR('Fraud Investigation Report'!T5="", 'Fraud Investigation Report'!T5=0), "", 'Fraud Investigation Report'!T5)</f>
        <v>SF0075077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FN25-26-02192</v>
      </c>
      <c r="H5" s="69">
        <f>IF(OR(ISNUMBER(SEARCH("Safe Locker Cash Siphoned Off",'Fraud Investigation Report'!W5)), ISNUMBER(SEARCH("Safe Locker Cash Siphoned Off",'Fraud Investigation Report'!X5))), 'Physical Cash at Safe'!$A$30, "")</f>
        <v>37352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37352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37352</v>
      </c>
      <c r="Q5" s="49" t="s">
        <v>246</v>
      </c>
      <c r="R5" s="84" t="s">
        <v>268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252</v>
      </c>
      <c r="B6" s="18">
        <v>45911</v>
      </c>
      <c r="C6" s="18">
        <v>45910</v>
      </c>
      <c r="D6" s="18">
        <v>45911</v>
      </c>
      <c r="E6" s="19">
        <v>0.30555555555555558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280</v>
      </c>
      <c r="C11" s="23">
        <f>B11*A11</f>
        <v>140000</v>
      </c>
      <c r="D11" s="25">
        <v>132</v>
      </c>
      <c r="E11" s="23">
        <f t="shared" ref="E11:E17" si="0">D11*A11</f>
        <v>66000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49</v>
      </c>
      <c r="E12" s="23">
        <f t="shared" si="0"/>
        <v>9800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292</v>
      </c>
      <c r="E13" s="23">
        <f t="shared" si="0"/>
        <v>29200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60</v>
      </c>
      <c r="E14" s="23">
        <f t="shared" si="0"/>
        <v>3000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65</v>
      </c>
      <c r="E15" s="23">
        <f t="shared" si="0"/>
        <v>1300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14</v>
      </c>
      <c r="E16" s="23">
        <f t="shared" si="0"/>
        <v>140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6801</v>
      </c>
      <c r="C18" s="23">
        <f>B18</f>
        <v>6801</v>
      </c>
      <c r="D18" s="27">
        <v>9</v>
      </c>
      <c r="E18" s="28">
        <f>D18</f>
        <v>9</v>
      </c>
    </row>
    <row r="19" spans="1:5" ht="14.5" x14ac:dyDescent="0.35">
      <c r="A19" s="29"/>
      <c r="B19" s="30" t="s">
        <v>76</v>
      </c>
      <c r="C19" s="31">
        <f>SUM(C10:C18)</f>
        <v>146801</v>
      </c>
      <c r="D19" s="30" t="s">
        <v>76</v>
      </c>
      <c r="E19" s="31">
        <f>SUM(E10:E18)</f>
        <v>109449</v>
      </c>
    </row>
    <row r="20" spans="1:5" ht="30" customHeight="1" x14ac:dyDescent="0.35">
      <c r="A20" s="159" t="s">
        <v>97</v>
      </c>
      <c r="B20" s="160"/>
      <c r="C20" s="32">
        <v>146801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37352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6" t="s">
        <v>254</v>
      </c>
      <c r="C24" s="146"/>
      <c r="D24" s="146"/>
      <c r="E24" s="146"/>
    </row>
    <row r="25" spans="1:5" ht="57.75" customHeight="1" x14ac:dyDescent="0.35">
      <c r="A25" s="36" t="s">
        <v>81</v>
      </c>
      <c r="B25" s="135" t="s">
        <v>253</v>
      </c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 t="s">
        <v>255</v>
      </c>
      <c r="B28" s="41" t="s">
        <v>256</v>
      </c>
      <c r="C28" s="43" t="s">
        <v>276</v>
      </c>
      <c r="D28" s="43" t="s">
        <v>244</v>
      </c>
      <c r="E28" s="79" t="s">
        <v>257</v>
      </c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" customHeight="1" x14ac:dyDescent="0.35">
      <c r="A30" s="127">
        <v>37352</v>
      </c>
      <c r="B30" s="127">
        <v>0</v>
      </c>
      <c r="C30" s="128">
        <f>A30-B30</f>
        <v>37352</v>
      </c>
      <c r="D30" s="141" t="s">
        <v>193</v>
      </c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 t="s">
        <v>258</v>
      </c>
      <c r="C32" s="37" t="s">
        <v>82</v>
      </c>
      <c r="D32" s="136" t="s">
        <v>263</v>
      </c>
      <c r="E32" s="137"/>
    </row>
    <row r="33" spans="1:5" ht="18" customHeight="1" x14ac:dyDescent="0.35">
      <c r="A33" s="37" t="s">
        <v>83</v>
      </c>
      <c r="B33" s="106" t="s">
        <v>259</v>
      </c>
      <c r="C33" s="39" t="s">
        <v>84</v>
      </c>
      <c r="D33" s="130" t="s">
        <v>264</v>
      </c>
      <c r="E33" s="131"/>
    </row>
    <row r="34" spans="1:5" ht="26" x14ac:dyDescent="0.35">
      <c r="A34" s="39" t="s">
        <v>220</v>
      </c>
      <c r="B34" s="38" t="s">
        <v>260</v>
      </c>
      <c r="C34" s="39" t="s">
        <v>221</v>
      </c>
      <c r="D34" s="132" t="s">
        <v>265</v>
      </c>
      <c r="E34" s="133"/>
    </row>
    <row r="35" spans="1:5" ht="26" x14ac:dyDescent="0.35">
      <c r="A35" s="39" t="s">
        <v>222</v>
      </c>
      <c r="B35" s="38" t="s">
        <v>261</v>
      </c>
      <c r="C35" s="39" t="s">
        <v>224</v>
      </c>
      <c r="D35" s="132" t="s">
        <v>266</v>
      </c>
      <c r="E35" s="133"/>
    </row>
    <row r="36" spans="1:5" ht="25.5" customHeight="1" x14ac:dyDescent="0.35">
      <c r="A36" s="39" t="s">
        <v>223</v>
      </c>
      <c r="B36" s="38" t="s">
        <v>262</v>
      </c>
      <c r="C36" s="39" t="s">
        <v>225</v>
      </c>
      <c r="D36" s="134" t="s">
        <v>267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K5" sqref="K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/>
      </c>
      <c r="C5" s="119" t="str">
        <f>IF('Loan Outstanding Report'!$H$5="", "", 'Loan Outstanding Report'!$H$5)</f>
        <v/>
      </c>
      <c r="D5" s="41"/>
      <c r="E5" s="65"/>
      <c r="F5" s="38"/>
      <c r="G5" s="49"/>
      <c r="H5" s="49"/>
      <c r="I5" s="120"/>
      <c r="J5" s="120"/>
      <c r="K5" s="120"/>
      <c r="L5" s="11"/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M4" sqref="M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2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8"/>
      <c r="AB5" s="84"/>
      <c r="AC5" s="108"/>
      <c r="AD5" s="84"/>
      <c r="AE5" s="84"/>
      <c r="AF5" s="84"/>
      <c r="AG5" s="108"/>
      <c r="AH5" s="84"/>
      <c r="AI5" s="108"/>
      <c r="AJ5" s="84"/>
      <c r="AK5" s="84"/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2025-09-30T13:35:26Z</dcterms:modified>
</cp:coreProperties>
</file>