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6-Dec-25\Washim\"/>
    </mc:Choice>
  </mc:AlternateContent>
  <xr:revisionPtr revIDLastSave="0" documentId="13_ncr:1_{1DA363A3-32DF-48D4-A0E3-7209DBF6A1EE}" xr6:coauthVersionLast="47" xr6:coauthVersionMax="47" xr10:uidLastSave="{00000000-0000-0000-0000-000000000000}"/>
  <bookViews>
    <workbookView xWindow="-110" yWindow="-110" windowWidth="19420" windowHeight="10300" activeTab="1" xr2:uid="{79A70526-89EC-46E1-BFE8-873096A4C2D3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T13" i="1"/>
  <c r="U12" i="1"/>
  <c r="T12" i="1"/>
  <c r="U11" i="1"/>
  <c r="T11" i="1"/>
  <c r="Y6" i="1"/>
  <c r="Y7" i="1"/>
  <c r="Y5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<sst xmlns="http://schemas.openxmlformats.org/spreadsheetml/2006/main" count="77" uniqueCount="62">
  <si>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</si>
  <si>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</si>
  <si>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</si>
  <si>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</si>
  <si>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</si>
  <si>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</si>
  <si>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</si>
  <si>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</si>
  <si>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</si>
  <si>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</si>
  <si>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</si>
  <si>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</si>
  <si>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</si>
  <si>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</si>
  <si>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</si>
  <si>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</si>
  <si>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</si>
  <si>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</si>
  <si>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</si>
  <si>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</si>
  <si>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</si>
  <si>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</si>
  <si>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</si>
  <si>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</si>
  <si>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</si>
  <si>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</si>
  <si>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</si>
  <si>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</si>
  <si>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MRGL0627</t>
  </si>
  <si>
    <t>Washim</t>
  </si>
  <si>
    <t>FN25-26-02202</t>
  </si>
  <si>
    <t>Ansing Premrao Hodgir</t>
  </si>
  <si>
    <t>SF0063945</t>
  </si>
  <si>
    <t>Credit Assistant</t>
  </si>
  <si>
    <t>56721</t>
  </si>
  <si>
    <t>SSF2687288</t>
  </si>
  <si>
    <t>SMITA CHOKHARAM KHANDARE</t>
  </si>
  <si>
    <t>01-Mar-2024</t>
  </si>
  <si>
    <t>Pre-Closure Amount Misappropriated</t>
  </si>
  <si>
    <t>Cash Receipt</t>
  </si>
  <si>
    <t>As per the cash receipt, the borrower SMITA CHOKHARAM KHANDARE/355618152 paid a pre-closed of Rs 23667/- on 1 Jul 2025 to CA Ansing Premrao Hodgir/SF0063945, but CA Ansing posed one of Rs 3470/- on 5 Aug 2025, and the remaining amount was not posted in FIMO of Rs 20197/-</t>
  </si>
  <si>
    <t>Asola C1</t>
  </si>
  <si>
    <t>SSF3111853</t>
  </si>
  <si>
    <t>SARUBAI AMBADAS KHAILRE</t>
  </si>
  <si>
    <t>28-Dec-2024</t>
  </si>
  <si>
    <t>As per the cash receipt, the borrower  SARUBAI AMBADAS KHAILRE/359102843 paid the pre-closed amount of Rs 52000/- on 26 Jul 2025 to CA Ansing Premrao Hodgir/SF0063945, but CA Ansing posted one EMI of Rs 3440/- on 5 Aug 2025, and the remaining was not posted in FIMO of Rs 48560/-</t>
  </si>
  <si>
    <t>419377</t>
  </si>
  <si>
    <t>SID951373257934</t>
  </si>
  <si>
    <t>KAVITA GAJANAN DHOTE</t>
  </si>
  <si>
    <t>05-Sep-2023</t>
  </si>
  <si>
    <t>Digital Payment</t>
  </si>
  <si>
    <t>As per the Digital payment,  borrower KAVITA GAJANAN DHOTE/352803606 paid the pre-closed amount of Rs 5240/- on 6 Aug 2025 to CA Ansing Premrao Hodgir/SF0063945.
But CA Ansing did not post in FIMO.</t>
  </si>
  <si>
    <t>CID062700952</t>
  </si>
  <si>
    <t>NANDA RAJU SURKANDE</t>
  </si>
  <si>
    <t>30-Mar-2024</t>
  </si>
  <si>
    <t>Collection Amount Misappropriated</t>
  </si>
  <si>
    <t>As per the Digital payment, Borrower NANDA RAJU SURKANDE/356257688 paid EMI of Rs 3600/- on 11 Jul 2025 to CA Ansing Premrao Hodgir/SF0063945.
But CA Ansing did not post in FIMO.</t>
  </si>
  <si>
    <t>Done</t>
  </si>
  <si>
    <t>Preclosed</t>
  </si>
  <si>
    <t>Remarks</t>
  </si>
  <si>
    <t>Diff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</si>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</sst>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9CEC36D9-40D6-445F-AC21-29084BCE2161}"/>
    <cellStyle name="Normal 2 2" xfId="4" xr:uid="{EBF84A30-15C9-478F-96D5-0D2DCDD77B7F}"/>
    <cellStyle name="Normal 3 19 2" xfId="3" xr:uid="{E80DBF1A-A83F-4749-98DD-42411F99008D}"/>
    <cellStyle name="Normal 3 2" xfId="5" xr:uid="{31109BBF-2A02-4BAD-BCF8-CB22025F80F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403599-F9FE-0AED-7AE6-9BD36F14C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20C4F8-DE01-FEC1-94B8-63E569D2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6-Dec-25\Washim\1761733770664_IA%20Fraud%20Investigation%20Report%20MH%20Washim%20Sep%202025.xlsx" TargetMode="External"/><Relationship Id="rId1" Type="http://schemas.openxmlformats.org/officeDocument/2006/relationships/externalLinkPath" Target="1761733770664_IA%20Fraud%20Investigation%20Report%20MH%20Washim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4826-009C-4DF0-88A3-537B3623E465}">
  <dimension ref="A1:AA15"/>
  <sheetViews>
    <sheetView topLeftCell="J1" workbookViewId="0">
      <selection activeCell="T13" sqref="T12:T13"/>
    </sheetView>
  </sheetViews>
  <sheetFormatPr defaultRowHeight="14.5" x14ac:dyDescent="0.35"/>
  <cols>
    <col min="1" max="1" width="10.26953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542968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24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3.81640625" customWidth="1"/>
    <col min="21" max="21" width="19.90625" customWidth="1"/>
    <col min="22" max="22" width="15.1796875" bestFit="1" customWidth="1"/>
    <col min="23" max="25" width="15.1796875" customWidth="1"/>
    <col min="26" max="26" width="18.36328125" bestFit="1" customWidth="1"/>
    <col min="27" max="27" width="216.26953125" bestFit="1" customWidth="1"/>
  </cols>
  <sheetData>
    <row r="1" spans="1:27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 t="s">
        <v>4</v>
      </c>
      <c r="AA3" s="9"/>
    </row>
    <row r="4" spans="1:27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 t="s">
        <v>59</v>
      </c>
      <c r="X4" s="25" t="s">
        <v>58</v>
      </c>
      <c r="Y4" s="25" t="s">
        <v>60</v>
      </c>
      <c r="Z4" s="5" t="s">
        <v>26</v>
      </c>
      <c r="AA4" s="5" t="s">
        <v>27</v>
      </c>
    </row>
    <row r="5" spans="1:27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45922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355618152</v>
      </c>
      <c r="M5" s="18"/>
      <c r="N5" s="15" t="s">
        <v>37</v>
      </c>
      <c r="O5" s="19">
        <v>65000</v>
      </c>
      <c r="P5" s="19">
        <v>3470</v>
      </c>
      <c r="Q5" s="20" t="s">
        <v>38</v>
      </c>
      <c r="R5" s="21">
        <v>45839</v>
      </c>
      <c r="S5" s="19">
        <v>23667</v>
      </c>
      <c r="T5" s="19">
        <v>3470</v>
      </c>
      <c r="U5" s="19">
        <v>0</v>
      </c>
      <c r="V5" s="24">
        <v>20197</v>
      </c>
      <c r="W5" s="24" t="s">
        <v>58</v>
      </c>
      <c r="X5" s="24">
        <v>24113.5</v>
      </c>
      <c r="Y5" s="24">
        <f>V5-X5</f>
        <v>-3916.5</v>
      </c>
      <c r="Z5" s="8" t="s">
        <v>39</v>
      </c>
      <c r="AA5" s="22" t="s">
        <v>40</v>
      </c>
    </row>
    <row r="6" spans="1:27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FN25-26-02202</v>
      </c>
      <c r="E6" s="15">
        <v>45922</v>
      </c>
      <c r="F6" s="8" t="str">
        <f>IF(J6&lt;&gt;"", $F$5, "")</f>
        <v>Ansing Premrao Hodgir</v>
      </c>
      <c r="G6" s="16" t="str">
        <f>IF(J6&lt;&gt;"", $G$5, "")</f>
        <v>SF0063945</v>
      </c>
      <c r="H6" s="16" t="str">
        <f>IF(J6&lt;&gt;"", $H$5, "")</f>
        <v>Credit Assistant</v>
      </c>
      <c r="I6" s="17" t="s">
        <v>41</v>
      </c>
      <c r="J6" s="17" t="s">
        <v>42</v>
      </c>
      <c r="K6" s="17" t="s">
        <v>43</v>
      </c>
      <c r="L6" s="18">
        <v>359102843</v>
      </c>
      <c r="M6" s="18"/>
      <c r="N6" s="15" t="s">
        <v>44</v>
      </c>
      <c r="O6" s="19">
        <v>65000</v>
      </c>
      <c r="P6" s="19">
        <v>3440</v>
      </c>
      <c r="Q6" s="20" t="s">
        <v>38</v>
      </c>
      <c r="R6" s="21">
        <v>45864</v>
      </c>
      <c r="S6" s="19">
        <v>52000</v>
      </c>
      <c r="T6" s="19">
        <v>3440</v>
      </c>
      <c r="U6" s="19">
        <v>0</v>
      </c>
      <c r="V6" s="24">
        <v>48560</v>
      </c>
      <c r="W6" s="24" t="s">
        <v>58</v>
      </c>
      <c r="X6" s="24">
        <v>53254.239999999998</v>
      </c>
      <c r="Y6" s="24">
        <f t="shared" ref="Y6:Y7" si="0">V6-X6</f>
        <v>-4694.239999999998</v>
      </c>
      <c r="Z6" s="8" t="s">
        <v>39</v>
      </c>
      <c r="AA6" s="22" t="s">
        <v>45</v>
      </c>
    </row>
    <row r="7" spans="1:27" x14ac:dyDescent="0.35">
      <c r="A7" s="7">
        <v>3</v>
      </c>
      <c r="B7" s="12" t="s">
        <v>28</v>
      </c>
      <c r="C7" s="13" t="s">
        <v>29</v>
      </c>
      <c r="D7" s="14" t="str">
        <f t="shared" ref="D7:D8" si="1">IF(J7&lt;&gt;"", $D$5, "")</f>
        <v>FN25-26-02202</v>
      </c>
      <c r="E7" s="15">
        <v>45922</v>
      </c>
      <c r="F7" s="8" t="str">
        <f t="shared" ref="F7:F8" si="2">IF(J7&lt;&gt;"", $F$5, "")</f>
        <v>Ansing Premrao Hodgir</v>
      </c>
      <c r="G7" s="16" t="str">
        <f t="shared" ref="G7:G8" si="3">IF(J7&lt;&gt;"", $G$5, "")</f>
        <v>SF0063945</v>
      </c>
      <c r="H7" s="16" t="str">
        <f t="shared" ref="H7:H8" si="4">IF(J7&lt;&gt;"", $H$5, "")</f>
        <v>Credit Assistant</v>
      </c>
      <c r="I7" s="17" t="s">
        <v>46</v>
      </c>
      <c r="J7" s="17" t="s">
        <v>47</v>
      </c>
      <c r="K7" s="17" t="s">
        <v>48</v>
      </c>
      <c r="L7" s="18">
        <v>352803606</v>
      </c>
      <c r="M7" s="18"/>
      <c r="N7" s="15" t="s">
        <v>49</v>
      </c>
      <c r="O7" s="19">
        <v>80000</v>
      </c>
      <c r="P7" s="19">
        <v>4270</v>
      </c>
      <c r="Q7" s="20" t="s">
        <v>38</v>
      </c>
      <c r="R7" s="21">
        <v>45875</v>
      </c>
      <c r="S7" s="19">
        <v>5240</v>
      </c>
      <c r="T7" s="19">
        <v>0</v>
      </c>
      <c r="U7" s="19">
        <v>0</v>
      </c>
      <c r="V7" s="24">
        <v>5240</v>
      </c>
      <c r="W7" s="24" t="s">
        <v>58</v>
      </c>
      <c r="X7" s="24">
        <v>4194</v>
      </c>
      <c r="Y7" s="24">
        <f t="shared" si="0"/>
        <v>1046</v>
      </c>
      <c r="Z7" s="8" t="s">
        <v>50</v>
      </c>
      <c r="AA7" s="22" t="s">
        <v>51</v>
      </c>
    </row>
    <row r="8" spans="1:27" x14ac:dyDescent="0.35">
      <c r="A8" s="7">
        <v>4</v>
      </c>
      <c r="B8" s="12" t="s">
        <v>28</v>
      </c>
      <c r="C8" s="13" t="s">
        <v>29</v>
      </c>
      <c r="D8" s="14" t="str">
        <f t="shared" si="1"/>
        <v>FN25-26-02202</v>
      </c>
      <c r="E8" s="15">
        <v>45925</v>
      </c>
      <c r="F8" s="8" t="str">
        <f t="shared" si="2"/>
        <v>Ansing Premrao Hodgir</v>
      </c>
      <c r="G8" s="16" t="str">
        <f t="shared" si="3"/>
        <v>SF0063945</v>
      </c>
      <c r="H8" s="16" t="str">
        <f t="shared" si="4"/>
        <v>Credit Assistant</v>
      </c>
      <c r="I8" s="17">
        <v>91</v>
      </c>
      <c r="J8" s="17" t="s">
        <v>52</v>
      </c>
      <c r="K8" s="17" t="s">
        <v>53</v>
      </c>
      <c r="L8" s="18">
        <v>356257688</v>
      </c>
      <c r="M8" s="18"/>
      <c r="N8" s="15" t="s">
        <v>54</v>
      </c>
      <c r="O8" s="19">
        <v>80000</v>
      </c>
      <c r="P8" s="19">
        <v>4270</v>
      </c>
      <c r="Q8" s="20" t="s">
        <v>55</v>
      </c>
      <c r="R8" s="21">
        <v>45849</v>
      </c>
      <c r="S8" s="19">
        <v>3600</v>
      </c>
      <c r="T8" s="19">
        <v>0</v>
      </c>
      <c r="U8" s="19">
        <v>0</v>
      </c>
      <c r="V8" s="24">
        <v>3600</v>
      </c>
      <c r="W8" s="24" t="s">
        <v>57</v>
      </c>
      <c r="X8" s="24"/>
      <c r="Y8" s="24"/>
      <c r="Z8" s="8" t="s">
        <v>50</v>
      </c>
      <c r="AA8" s="22" t="s">
        <v>56</v>
      </c>
    </row>
    <row r="11" spans="1:27" x14ac:dyDescent="0.35">
      <c r="S11" s="26" t="s">
        <v>61</v>
      </c>
      <c r="T11" s="26">
        <f>SUM(S11:S15)</f>
        <v>85161.739999999991</v>
      </c>
      <c r="U11" s="26">
        <f>SUM(S4:S8)</f>
        <v>84507</v>
      </c>
    </row>
    <row r="12" spans="1:27" x14ac:dyDescent="0.35">
      <c r="S12">
        <v>24113.5</v>
      </c>
      <c r="T12" s="27">
        <f>SUM(T5:T8)</f>
        <v>6910</v>
      </c>
      <c r="U12" s="27">
        <f>-SUM(Y5:Y6)</f>
        <v>8610.739999999998</v>
      </c>
    </row>
    <row r="13" spans="1:27" x14ac:dyDescent="0.35">
      <c r="S13">
        <v>53254.239999999998</v>
      </c>
      <c r="T13" s="27">
        <f>Y7</f>
        <v>1046</v>
      </c>
      <c r="U13" s="26"/>
    </row>
    <row r="14" spans="1:27" x14ac:dyDescent="0.35">
      <c r="S14">
        <v>4194</v>
      </c>
      <c r="T14" s="26"/>
      <c r="U14" s="26"/>
    </row>
    <row r="15" spans="1:27" x14ac:dyDescent="0.35">
      <c r="S15">
        <v>3600</v>
      </c>
      <c r="T15" s="26">
        <f>SUM(T11:T13)</f>
        <v>93117.739999999991</v>
      </c>
      <c r="U15" s="26">
        <f>SUM(U11:U13)</f>
        <v>93117.739999999991</v>
      </c>
    </row>
  </sheetData>
  <conditionalFormatting sqref="L5:M8">
    <cfRule type="duplicateValues" dxfId="0" priority="2" stopIfTrue="1"/>
  </conditionalFormatting>
  <dataValidations count="9">
    <dataValidation type="custom" allowBlank="1" showInputMessage="1" showErrorMessage="1" error="Enter Valid date_x000a_" sqref="E6" xr:uid="{810DA1AE-5E45-41ED-9EB1-4CCF04284560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8" xr:uid="{5BB9A5C1-DE42-4E59-BA80-6814133D4680}">
      <formula1>42370</formula1>
      <formula2>47848</formula2>
    </dataValidation>
    <dataValidation type="custom" allowBlank="1" showInputMessage="1" showErrorMessage="1" error="Enter Valid Date_x000a_" sqref="E5" xr:uid="{FE3B4D80-B0E7-4989-A33A-F25C28E439DE}">
      <formula1>ISNUMBER(E5) * (E5&gt;=DATE(2023,10,1)) * (E5&lt;=DATE(2031,12,31)) * (INT(E5)=E5)</formula1>
    </dataValidation>
    <dataValidation type="custom" allowBlank="1" showInputMessage="1" showErrorMessage="1" sqref="E7:E8" xr:uid="{187A7F7F-FB2A-48A4-AF1D-7101A87CF918}">
      <formula1>ISNUMBER(E7) * (E7&gt;=DATE(2023,10,1)) * (E7&lt;=DATE(2031,12,31)) * (INT(E7)=E7)</formula1>
    </dataValidation>
    <dataValidation type="date" allowBlank="1" showInputMessage="1" showErrorMessage="1" sqref="N4" xr:uid="{ECEAD61E-6AEF-4C5D-A21E-D95C2653189E}">
      <formula1>36526</formula1>
      <formula2>47848</formula2>
    </dataValidation>
    <dataValidation type="list" allowBlank="1" showInputMessage="1" showErrorMessage="1" sqref="Q5:Q8" xr:uid="{71E999BC-358B-433D-8113-0FF5F3D7E383}">
      <formula1>Type</formula1>
    </dataValidation>
    <dataValidation type="list" allowBlank="1" showInputMessage="1" showErrorMessage="1" sqref="Z5:Z8" xr:uid="{3A136289-C6EC-441C-8612-C71829599110}">
      <formula1>"Loan Card,Digital Payment,Cash Receipt,Borrower Written Statement,Deliquent Staff Written Statement,Center Meeting Register,Hand Written Receipt"</formula1>
    </dataValidation>
    <dataValidation allowBlank="1" showErrorMessage="1" sqref="C5 B5:B8" xr:uid="{AA21E582-477D-4187-98FB-BB89386AA5A6}"/>
    <dataValidation type="date" operator="lessThanOrEqual" allowBlank="1" showInputMessage="1" showErrorMessage="1" errorTitle="Incorrect date Entered" error="Enter in Valid Date Format_x000a_ " promptTitle="Enter Valid Date" sqref="R5:R8" xr:uid="{AC4EE797-9F9F-4A1D-B234-DA562A48715F}">
      <formula1>IF(ISNUMBER(DATE(RIGHT(E5,4),MONTH(LEFT(MID(E5,4,3),2)&amp;"1"),LEFT(E5,2))),E5,9^9)</formula1>
    </dataValidation>
  </dataValidations>
  <hyperlinks>
    <hyperlink ref="E3" location="'Fraud Investigation Report'!G5" display="Home" xr:uid="{6F355C50-2757-4438-95F1-BD6A28477821}"/>
    <hyperlink ref="V3" location="'Fraud Investigation Report'!G5" display="Home" xr:uid="{DEE317D5-8788-46E0-8693-F255893CE319}"/>
    <hyperlink ref="F3" location="'Loan Outstanding Report'!BG5" display="Loan O/s Report" xr:uid="{FEDF1249-A50A-40A4-BEBE-E0B3796D483D}"/>
    <hyperlink ref="Z3" location="'Loan Outstanding Report'!BG5" display="Loan O/s Report" xr:uid="{1792B6A6-74B8-4120-9DB9-596C412EB7E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F234-40DB-4056-AEAC-C3460248D89F}">
  <dimension ref="A1"/>
  <sheetViews>
    <sheetView tabSelected="1" topLeftCell="A23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2025-12-06T06:49:08Z</dcterms:created>
  <dcterms:modified xsi:type="dcterms:W3CDTF">2025-12-06T06:56:42Z</dcterms:modified>
</cp:coreProperties>
</file>