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Chandra singh Malani/Ichalkranji-2 MRGL1220 FN25-26-02213/"/>
    </mc:Choice>
  </mc:AlternateContent>
  <xr:revisionPtr revIDLastSave="26" documentId="13_ncr:1_{A7DAADEC-484F-480F-AEF2-3E957B39AC03}" xr6:coauthVersionLast="47" xr6:coauthVersionMax="47" xr10:uidLastSave="{6932728B-E9E1-4391-A158-AEDCEDE5B0D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<sst xmlns="http://schemas.openxmlformats.org/spreadsheetml/2006/main" count="640" uniqueCount="393">
  <si>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</si>
  <si>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</si>
  <si>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</si>
  <si>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</si>
  <si>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</si>
  <si>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</si>
  <si>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</si>
  <si>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</si>
  <si>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</si>
  <si>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</si>
  <si>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</si>
  <si>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</si>
  <si>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</si>
  <si>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</si>
  <si>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</si>
  <si>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</si>
  <si>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</si>
  <si>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</si>
  <si>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</si>
  <si>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</si>
  <si>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</si>
  <si>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</si>
  <si>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</si>
  <si>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</si>
  <si>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</si>
  <si>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</si>
  <si>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</si>
  <si>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</si>
  <si>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</si>
  <si>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</si>
  <si>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</si>
  <si>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</si>
  <si>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</si>
  <si>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</si>
  <si>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</si>
  <si>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</si>
  <si>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</si>
  <si>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</si>
  <si>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</si>
  <si>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</si>
  <si>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</si>
  <si>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</si>
  <si>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</si>
  <si>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</si>
  <si>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</si>
  <si>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</si>
  <si>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</si>
  <si>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</si>
  <si>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</si>
  <si>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</si>
  <si>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</si>
  <si>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</si>
  <si>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</si>
  <si>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</si>
  <si>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</si>
  <si>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</si>
  <si>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</si>
  <si>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</si>
  <si>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</si>
  <si>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</si>
  <si>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</si>
  <si>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</si>
  <si>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</si>
  <si>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</si>
  <si>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</si>
  <si>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</si>
  <si>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</si>
  <si>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</si>
  <si>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</si>
  <si>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</si>
  <si>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</si>
  <si>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</si>
  <si>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</si>
  <si>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</si>
  <si>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</si>
  <si>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</si>
  <si>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</si>
  <si>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</si>
  <si>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</si>
  <si>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</si>
  <si>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</si>
  <si>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</si>
  <si>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</si>
  <si>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</si>
  <si>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</si>
  <si>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</si>
  <si>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</si>
  <si>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</si>
  <si>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</si>
  <si>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</si>
  <si>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</si>
  <si>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</si>
  <si>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</si>
  <si>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</si>
  <si>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</si>
  <si>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</si>
  <si>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</si>
  <si>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</si>
  <si>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</si>
  <si>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</si>
  <si>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</si>
  <si>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</si>
  <si>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</si>
  <si>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</si>
  <si>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</si>
  <si>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</si>
  <si>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</si>
  <si>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</si>
  <si>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</si>
  <si>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</si>
  <si>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</si>
  <si>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</si>
  <si>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</si>
  <si>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</si>
  <si>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</si>
  <si>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</si>
  <si>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</si>
  <si>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</si>
  <si>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</si>
  <si>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</si>
  <si>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</si>
  <si>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</si>
  <si>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</si>
  <si>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</si>
  <si>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</si>
  <si>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</si>
  <si>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</si>
  <si>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</si>
  <si>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</si>
  <si>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</si>
  <si>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</si>
  <si>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</si>
  <si>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</si>
  <si>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</si>
  <si>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</si>
  <si>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</si>
  <si>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</si>
  <si>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</si>
  <si>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</si>
  <si>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</si>
  <si>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</si>
  <si>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</si>
  <si>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</si>
  <si>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</si>
  <si>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</si>
  <si>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</si>
  <si>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</si>
  <si>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</si>
  <si>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</si>
  <si>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</si>
  <si>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</si>
  <si>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</si>
  <si>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</si>
  <si>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</si>
  <si>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</si>
  <si>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</si>
  <si>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</si>
  <si>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</si>
  <si>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</si>
  <si>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</si>
  <si>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</si>
  <si>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</si>
  <si>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</si>
  <si>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</si>
  <si>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</si>
  <si>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</si>
  <si>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</si>
  <si>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</si>
  <si>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</si>
  <si>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</si>
  <si>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</si>
  <si>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</si>
  <si>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</si>
  <si>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</si>
  <si>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</si>
  <si>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</si>
  <si>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</si>
  <si>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</si>
  <si>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</si>
  <si>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</si>
  <si>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</si>
  <si>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</si>
  <si>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</si>
  <si>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</si>
  <si>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</si>
  <si>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</si>
  <si>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</si>
  <si>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</si>
  <si>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</si>
  <si>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</si>
  <si>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</si>
  <si>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</si>
  <si>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</si>
  <si>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</si>
  <si>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</si>
  <si>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</si>
  <si>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</si>
  <si>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</si>
  <si>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</si>
  <si>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</si>
  <si>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</si>
  <si>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</si>
  <si>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</si>
  <si>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</si>
  <si>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</si>
  <si>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</si>
  <si>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</si>
  <si>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</si>
  <si>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</si>
  <si>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</si>
  <si>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</si>
  <si>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</si>
  <si>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</si>
  <si>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</si>
  <si>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</si>
  <si>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</si>
  <si>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</si>
  <si>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</si>
  <si>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</si>
  <si>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</si>
  <si>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</si>
  <si>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</si>
  <si>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</si>
  <si>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</si>
  <si>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</si>
  <si>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</si>
  <si>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</si>
  <si>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</si>
  <si>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</si>
  <si>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</si>
  <si>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</si>
  <si>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</si>
  <si>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</si>
  <si>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</si>
  <si>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</si>
  <si>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</si>
  <si>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</si>
  <si>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</si>
  <si>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</si>
  <si>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</si>
  <si>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</si>
  <si>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</si>
  <si>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</si>
  <si>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</si>
  <si>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</si>
  <si>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</si>
  <si>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</si>
  <si>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</si>
  <si>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</si>
  <si>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</si>
  <si>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Sangli</t>
  </si>
  <si>
    <t>Miraj</t>
  </si>
  <si>
    <t>MRGL1220</t>
  </si>
  <si>
    <t>Ichalkaranji-2</t>
  </si>
  <si>
    <t>Khotwadi</t>
  </si>
  <si>
    <t>SF0098347</t>
  </si>
  <si>
    <t>Sandip Bhimrao Karade</t>
  </si>
  <si>
    <t>106</t>
  </si>
  <si>
    <t>Samarth</t>
  </si>
  <si>
    <t>Chetana</t>
  </si>
  <si>
    <t>SSF5845980</t>
  </si>
  <si>
    <t>GENERAL</t>
  </si>
  <si>
    <t>MUSLIM</t>
  </si>
  <si>
    <t>Tent House</t>
  </si>
  <si>
    <t>SHABINA JAMIR KALAWANT</t>
  </si>
  <si>
    <t>18-Mar-2024</t>
  </si>
  <si>
    <t>05</t>
  </si>
  <si>
    <t>1</t>
  </si>
  <si>
    <t>1.61 Yrs</t>
  </si>
  <si>
    <t>18 Mar 2024</t>
  </si>
  <si>
    <t>&lt;= 2 Years</t>
  </si>
  <si>
    <t>05-May-2024</t>
  </si>
  <si>
    <t>06-Jun-2025</t>
  </si>
  <si>
    <t>&gt;180</t>
  </si>
  <si>
    <t>25-Dec-2024</t>
  </si>
  <si>
    <t>Open</t>
  </si>
  <si>
    <t>7972175333</t>
  </si>
  <si>
    <t>Chandrasing M. Malani/SF0052961</t>
  </si>
  <si>
    <t>Mangaon</t>
  </si>
  <si>
    <t>SF0098344</t>
  </si>
  <si>
    <t>Sudhir Anandrav Jadhav</t>
  </si>
  <si>
    <t>Mangaon C6</t>
  </si>
  <si>
    <t>Mangaon C6 SAJANI1</t>
  </si>
  <si>
    <t>SSF4402864</t>
  </si>
  <si>
    <t>BC</t>
  </si>
  <si>
    <t>HINDU</t>
  </si>
  <si>
    <t>Agriculture &amp; Farming</t>
  </si>
  <si>
    <t>BHARATI PRAKASH KOLI</t>
  </si>
  <si>
    <t>Unnati</t>
  </si>
  <si>
    <t>27-Aug-2023</t>
  </si>
  <si>
    <t>02</t>
  </si>
  <si>
    <t>2.17 Yrs</t>
  </si>
  <si>
    <t>27 Aug 2023</t>
  </si>
  <si>
    <t>&gt; 2 to 4 Years</t>
  </si>
  <si>
    <t>02-Oct-2023</t>
  </si>
  <si>
    <t>03-Feb-2025</t>
  </si>
  <si>
    <t>04-Feb-2024</t>
  </si>
  <si>
    <t>0</t>
  </si>
  <si>
    <t>02-Mar-2024</t>
  </si>
  <si>
    <t>7709194498</t>
  </si>
  <si>
    <t>As per Digital payment borrower SHABINA JAMIR KALAWANT/355985291 paid the pre-closed amount of Rs 31290/- on 25 Dec 2025 to CA Akshay Narayan Kadam/SF0072360.
But CA Akshay was posed a demand date-wise of Rs 2240/- on 11 Jan 2025 and of Rs 2240/- on 12 Mar 2025, and the remaining amount was not posted in FIMO of Rs 26810/-.</t>
  </si>
  <si>
    <t>As per Sub-ledger, Borrower BHARATI PRAKASH KOLI/355024681 paid pre-closed amount of Rs 9810/- 10 Dec 2024 to CA Akshay Narayan Kadam/SF0072360.
But CA  Akshay was posed a demand date-wise of Rs  1340/- on 2 Jan 2025, and of Rs 1340/- on 3 Mar 2025, and the remaining amount was not posed in FIMO of Rs 7130/-.</t>
  </si>
  <si>
    <t>As per Sub-ledger, Borrower BHARATI PRAKASH KOLI/352706306 paid the pre-closed amount of Rs 18599/- on 10 Dec 2024 to CA Akshay Narayan Kadam/SF0072360.
But CA  Akshay was posed a demand date-wise of Rs  2240/- on 2 Jan 2025, and of Rs 2240/- on 3 Mar 2025, and the remaining amount was not posed in FIMO of Rs 14119/-.</t>
  </si>
  <si>
    <t>SSF4257876</t>
  </si>
  <si>
    <t>GITA SARJERAO KOLI</t>
  </si>
  <si>
    <t>03-Aug-2023</t>
  </si>
  <si>
    <t>2.24 Yrs</t>
  </si>
  <si>
    <t>03 Aug 2023</t>
  </si>
  <si>
    <t>02-Sep-2023</t>
  </si>
  <si>
    <t>02-Dec-2024</t>
  </si>
  <si>
    <t>7507924045</t>
  </si>
  <si>
    <t>As per Sub-ledger borrower GITA SARJERAO KOLI/352388909, paid Pre-closed amount of Rs 16123/- on 25 Dec 2025 to Akshay Narayan Kadam/SF0072360.
But CA Akshay was not posted in FIMO.</t>
  </si>
  <si>
    <t>Bhim Nagar</t>
  </si>
  <si>
    <t>SF0098331</t>
  </si>
  <si>
    <t>Amar Bhaskar Bansode</t>
  </si>
  <si>
    <t>536105</t>
  </si>
  <si>
    <t>536105 Sravni 21</t>
  </si>
  <si>
    <t>SSF3287058</t>
  </si>
  <si>
    <t>OBC</t>
  </si>
  <si>
    <t>Jam Making</t>
  </si>
  <si>
    <t xml:space="preserve">BUSHARA  SOHEL MULLA </t>
  </si>
  <si>
    <t>01-Feb-2023</t>
  </si>
  <si>
    <t>04</t>
  </si>
  <si>
    <t>2.74 Yrs</t>
  </si>
  <si>
    <t>01 Feb 2023</t>
  </si>
  <si>
    <t>04-Mar-2023</t>
  </si>
  <si>
    <t>04-Nov-2024</t>
  </si>
  <si>
    <t>9175865566</t>
  </si>
  <si>
    <t>Available &amp; Updated</t>
  </si>
  <si>
    <t>Dual Staff</t>
  </si>
  <si>
    <t>Akshay Solankar</t>
  </si>
  <si>
    <t>SF0034905</t>
  </si>
  <si>
    <t>Branch Quality Manager</t>
  </si>
  <si>
    <t>Branch Manager</t>
  </si>
  <si>
    <t>Abhishek Dipak Patil</t>
  </si>
  <si>
    <t>SF0075720</t>
  </si>
  <si>
    <t>Business</t>
  </si>
  <si>
    <t>FN25-26-02213</t>
  </si>
  <si>
    <t>Sachin Anandrao Desai/SF0086978</t>
  </si>
  <si>
    <t>Sachin Ganpati Tate/SF0098136</t>
  </si>
  <si>
    <t>Aniket Ajit Chiparge/SF0097792</t>
  </si>
  <si>
    <t>No SVP</t>
  </si>
  <si>
    <t>Akshay Narayan Kadam</t>
  </si>
  <si>
    <t>SF0072360</t>
  </si>
  <si>
    <t>Completed-Report Submitted</t>
  </si>
  <si>
    <t>Credit Assistant</t>
  </si>
  <si>
    <t>Hand Written Receipt</t>
  </si>
  <si>
    <t>Terminated</t>
  </si>
  <si>
    <t>Vetal peth</t>
  </si>
  <si>
    <t>34</t>
  </si>
  <si>
    <t>spoorty 2 34 G2</t>
  </si>
  <si>
    <t>CID060612330</t>
  </si>
  <si>
    <t>Agarbathi Making</t>
  </si>
  <si>
    <t>GEETABAI RAGHUNATH GOSAVI</t>
  </si>
  <si>
    <t>05-Aug-2023</t>
  </si>
  <si>
    <t>7</t>
  </si>
  <si>
    <t>12.13 Yrs</t>
  </si>
  <si>
    <t>06 Mar 2021</t>
  </si>
  <si>
    <t>&gt; 10 Years</t>
  </si>
  <si>
    <t>04-Sep-2023</t>
  </si>
  <si>
    <t>04-Jan-2025</t>
  </si>
  <si>
    <t>8857859510</t>
  </si>
  <si>
    <t>As per digital payment, Borrower GEETABAI RAGHUNATH GOSAVI/352417154 paid the Pre-closed amount of Rs 18000/- on 16 Dec 2024, and of Rs 7990/- on 4 Jan 2025 to CA Akshay Narayan Kadam/SF0072360.
But CA Akshay was posted only one EMI of Rs 4270/- on 4 Jan 2024, and the remaining amount was not posted in the FIMO of Rs 21720/-.</t>
  </si>
  <si>
    <t>As per digital payment, Borrower GEETABAI RAGHUNATH GOSAVI/352417154 paid the Pre-closed amount of Rs 18000/- on 16 Dec 2024, to CA Akshay Narayan Kadam/SF0072360.
But CA Akshay was not posted in FIMO.</t>
  </si>
  <si>
    <t>As per digital payment, Borrower GEETABAI RAGHUNATH GOSAVI/352417154 paid the Pre-closed amount of Rs 7990/- on 4 Jan 2025 to CA Akshay Narayan Kadam/SF0072360.
But CA Akshay was posted only one EMI of Rs 4270/- on 4 Jan 2024, and the remaining amount was not posted in the FIMO of Rs 3720/-.</t>
  </si>
  <si>
    <t>As per the Loan card, Borrower BUSHARA  SOHEL MULLA/350419293 paid the Pre-closed amount of Rs 20070/- on 4 Apr 2024 to CA Akshay Narayan Kadam/SF0072360.
But CA Akshay posted demand date-wise of Rs 2250/- on 4 May 2024, of Rs 2250/- on 3 Jun 2024/-, of Rs 2250/- on 1 Jul 2024, of Rs 2250/-  on 6 Aug 2024, and of Rs 2250/- on 4 Nov 2024 and remaning amount did not posted in the FIMO of Rs 8820/-.</t>
  </si>
  <si>
    <t>Manakapur</t>
  </si>
  <si>
    <t>SF0086998</t>
  </si>
  <si>
    <t>Rohit Pintu Pawar</t>
  </si>
  <si>
    <t>355</t>
  </si>
  <si>
    <t>Sainath</t>
  </si>
  <si>
    <t>SID951373585402</t>
  </si>
  <si>
    <t>SC</t>
  </si>
  <si>
    <t>ALMIRAH Making</t>
  </si>
  <si>
    <t>MADHURI SUNIL CHANDRAKODI</t>
  </si>
  <si>
    <t>21-Nov-2022</t>
  </si>
  <si>
    <t>08</t>
  </si>
  <si>
    <t>3</t>
  </si>
  <si>
    <t>4.77 Yrs</t>
  </si>
  <si>
    <t>22 Jan 2021</t>
  </si>
  <si>
    <t>&gt; 4 to 6 Years</t>
  </si>
  <si>
    <t>08-Jan-2023</t>
  </si>
  <si>
    <t>08-Nov-2024</t>
  </si>
  <si>
    <t>31-Mar-2025</t>
  </si>
  <si>
    <t>9049125814</t>
  </si>
  <si>
    <t>As per the Loan card, Borrower MADHURI SUNIL CHANDRAKODI/349591545 paid EMI of Rs 2800/- on 8 Oct 2024, and of Rs 2800/- on 8 12 Dec 2024 to CA Akshay Narayan Kadam/SF0072360.
But CA Akshay did not post in FIMO.</t>
  </si>
  <si>
    <t>As per the Loan card, Borrower MADHURI SUNIL CHANDRAKODI/349591545 paid EMI of Rs 2800/- on 8 12 Dec 2024 to CA Akshay Narayan Kadam/SF0072360.
But CA Akshay did not post in FIMO.</t>
  </si>
  <si>
    <t>As per the Loan card, Borrower MADHURI SUNIL CHANDRAKODI/349591545 paid EMI of Rs 2800/- on 8 Oct 2024 to CA Akshay Narayan Kadam/SF0072360.
But CA Akshay did not post in FIMO.</t>
  </si>
  <si>
    <t>Verification was completed as per the complaint received against CA Akshay Narayan Kadam/SF0072360 for the collection-misappropriation of Rs. 5600/-,  and Pre-Closure Amount Misappropriated of Rs 121882/-.
After total verification of 6 Borrowers of Rs 127482/-.</t>
  </si>
  <si>
    <t>349591545</t>
  </si>
  <si>
    <t>28-10-2025</t>
  </si>
  <si>
    <t>08:45AM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</si>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</sst>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C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MRGL1220</v>
      </c>
      <c r="D5" s="63" t="str">
        <f>IF('Physical Cash at Safe'!D28="Yes", 'Physical Cash at Safe'!B4, 'Borrower Wise Details'!C5)</f>
        <v>Ichalkaranji-2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45904</v>
      </c>
      <c r="H5" s="107" t="s">
        <v>336</v>
      </c>
      <c r="I5" s="61">
        <v>45913</v>
      </c>
      <c r="J5" s="74" t="str">
        <f>IF('Physical Cash at Safe'!D28="Yes",'Physical Cash at Safe'!E28,IF('Borrower Wise Details'!D5&lt;&gt;"",'Borrower Wise Details'!D5,""))</f>
        <v>FN25-26-02213</v>
      </c>
      <c r="K5" s="81">
        <v>1</v>
      </c>
      <c r="L5" s="82">
        <v>20070</v>
      </c>
      <c r="M5" s="82">
        <v>0</v>
      </c>
      <c r="N5" s="82" t="s">
        <v>338</v>
      </c>
      <c r="O5" s="82" t="s">
        <v>339</v>
      </c>
      <c r="P5" s="82" t="s">
        <v>340</v>
      </c>
      <c r="Q5" s="82" t="s">
        <v>341</v>
      </c>
      <c r="R5" s="75" t="str">
        <f>IF('Physical Cash at Safe'!$D$28="Yes", 'Physical Cash at Safe'!$A$28, IF('Borrower Wise Details'!F5&lt;&gt;"", 'Borrower Wise Details'!F5, ""))</f>
        <v>Akshay Narayan Kadam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SF0072360</v>
      </c>
      <c r="U5" s="77" t="s">
        <v>347</v>
      </c>
      <c r="V5" s="61">
        <v>45749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344</v>
      </c>
      <c r="Z5" s="61">
        <v>45958</v>
      </c>
      <c r="AA5" s="61">
        <v>45959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127482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27160</v>
      </c>
      <c r="AE5" s="126">
        <f>IF(AND(AC5="", AD5=""), "", IF(AD5="", AC5, AC5 - IF(ISNUMBER(AD5), AD5, 0)))</f>
        <v>100322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45960</v>
      </c>
      <c r="AH5" s="70" t="s">
        <v>388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MRGL1220</v>
      </c>
      <c r="C5" s="50" t="str">
        <f>IF('Fraud Investigation Report'!D5="", "", 'Fraud Investigation Report'!D5)</f>
        <v>Ichalkaranji-2</v>
      </c>
      <c r="D5" s="68" t="str">
        <f>IF(OR('Fraud Investigation Report'!R5="", 'Fraud Investigation Report'!R5=0), "", 'Fraud Investigation Report'!R5)</f>
        <v>Akshay Narayan Kadam</v>
      </c>
      <c r="E5" s="68" t="str">
        <f>IF(OR('Fraud Investigation Report'!T5="", 'Fraud Investigation Report'!T5=0), "", 'Fraud Investigation Report'!T5)</f>
        <v>SF0072360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121882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127482</v>
      </c>
      <c r="O5" s="69">
        <f>IF('Fraud Investigation Report'!AD5="", "", 'Fraud Investigation Report'!AD5)</f>
        <v>27160</v>
      </c>
      <c r="P5" s="126">
        <f>IF(AND(N5="", O5=""), "", IF(O5="", N5, N5 - IF(ISNUMBER(O5), O5, 0)))</f>
        <v>100322</v>
      </c>
      <c r="Q5" s="49"/>
      <c r="R5" s="84" t="s">
        <v>392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45958</v>
      </c>
      <c r="C6" s="18">
        <v>45958</v>
      </c>
      <c r="D6" s="18">
        <v>45958</v>
      </c>
      <c r="E6" s="19">
        <v>0.86458333333333337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4573</v>
      </c>
      <c r="D19" s="30" t="s">
        <v>76</v>
      </c>
      <c r="E19" s="31">
        <f>SUM(E10:E18)</f>
        <v>4573</v>
      </c>
    </row>
    <row r="20" spans="1:5" ht="30" customHeight="1" x14ac:dyDescent="0.35">
      <c r="A20" s="161" t="s">
        <v>97</v>
      </c>
      <c r="B20" s="162"/>
      <c r="C20" s="32">
        <v>4573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219</v>
      </c>
      <c r="B32" s="38" t="s">
        <v>329</v>
      </c>
      <c r="C32" s="37" t="s">
        <v>82</v>
      </c>
      <c r="D32" s="138" t="s">
        <v>328</v>
      </c>
      <c r="E32" s="139"/>
    </row>
    <row r="33" spans="1:5" ht="18" customHeight="1" x14ac:dyDescent="0.35">
      <c r="A33" s="37" t="s">
        <v>83</v>
      </c>
      <c r="B33" s="106">
        <v>216</v>
      </c>
      <c r="C33" s="39" t="s">
        <v>84</v>
      </c>
      <c r="D33" s="132">
        <v>275</v>
      </c>
      <c r="E33" s="133"/>
    </row>
    <row r="34" spans="1:5" ht="26" x14ac:dyDescent="0.35">
      <c r="A34" s="39" t="s">
        <v>220</v>
      </c>
      <c r="B34" s="38" t="s">
        <v>330</v>
      </c>
      <c r="C34" s="39" t="s">
        <v>221</v>
      </c>
      <c r="D34" s="134" t="s">
        <v>334</v>
      </c>
      <c r="E34" s="135"/>
    </row>
    <row r="35" spans="1:5" ht="26" x14ac:dyDescent="0.35">
      <c r="A35" s="39" t="s">
        <v>222</v>
      </c>
      <c r="B35" s="38" t="s">
        <v>331</v>
      </c>
      <c r="C35" s="39" t="s">
        <v>224</v>
      </c>
      <c r="D35" s="134" t="s">
        <v>335</v>
      </c>
      <c r="E35" s="135"/>
    </row>
    <row r="36" spans="1:5" ht="25.5" customHeight="1" x14ac:dyDescent="0.35">
      <c r="A36" s="39" t="s">
        <v>223</v>
      </c>
      <c r="B36" s="38" t="s">
        <v>333</v>
      </c>
      <c r="C36" s="39" t="s">
        <v>225</v>
      </c>
      <c r="D36" s="136" t="s">
        <v>332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3" zoomScale="90" zoomScaleNormal="90" workbookViewId="0">
      <selection activeCell="G9" sqref="G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MRGL1220</v>
      </c>
      <c r="C5" s="119" t="str">
        <f>IF('Loan Outstanding Report'!$H$5="", "", 'Loan Outstanding Report'!$H$5)</f>
        <v>Ichalkaranji-2</v>
      </c>
      <c r="D5" s="41" t="s">
        <v>337</v>
      </c>
      <c r="E5" s="65">
        <v>45958</v>
      </c>
      <c r="F5" s="38" t="s">
        <v>342</v>
      </c>
      <c r="G5" s="49" t="s">
        <v>343</v>
      </c>
      <c r="H5" s="49" t="s">
        <v>345</v>
      </c>
      <c r="I5" s="120" t="s">
        <v>257</v>
      </c>
      <c r="J5" s="120" t="s">
        <v>260</v>
      </c>
      <c r="K5" s="120" t="s">
        <v>264</v>
      </c>
      <c r="L5" s="11">
        <v>355985291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45651</v>
      </c>
      <c r="R5" s="124">
        <v>31290</v>
      </c>
      <c r="S5" s="124">
        <v>4480</v>
      </c>
      <c r="T5" s="124">
        <v>0</v>
      </c>
      <c r="U5" s="125">
        <f t="shared" ref="U5" si="0">IF(AND(ISBLANK(R5),ISBLANK(S5),ISBLANK(T5)),"",R5-(S5+T5))</f>
        <v>26810</v>
      </c>
      <c r="V5" s="117" t="s">
        <v>202</v>
      </c>
      <c r="W5" s="122" t="s">
        <v>300</v>
      </c>
    </row>
    <row r="6" spans="1:23" ht="25" customHeight="1" x14ac:dyDescent="0.3">
      <c r="A6" s="64">
        <v>2</v>
      </c>
      <c r="B6" s="60" t="str">
        <f>IF(J6&lt;&gt;"", $B$5, "")</f>
        <v>MRGL1220</v>
      </c>
      <c r="C6" s="119" t="str">
        <f>IF(J6&lt;&gt;"", $C$5, "")</f>
        <v>Ichalkaranji-2</v>
      </c>
      <c r="D6" s="41" t="str">
        <f>IF(J6&lt;&gt;"", $D$5, "")</f>
        <v>FN25-26-02213</v>
      </c>
      <c r="E6" s="65">
        <v>45958</v>
      </c>
      <c r="F6" s="38" t="str">
        <f>IF(J6&lt;&gt;"", $F$5, "")</f>
        <v>Akshay Narayan Kadam</v>
      </c>
      <c r="G6" s="49" t="str">
        <f>IF(J6&lt;&gt;"", $G$5, "")</f>
        <v>SF0072360</v>
      </c>
      <c r="H6" s="49" t="str">
        <f>IF(J6&lt;&gt;"", $H$5, "")</f>
        <v>Credit Assistant</v>
      </c>
      <c r="I6" s="120" t="s">
        <v>281</v>
      </c>
      <c r="J6" s="120" t="s">
        <v>283</v>
      </c>
      <c r="K6" s="120" t="s">
        <v>287</v>
      </c>
      <c r="L6" s="11">
        <v>352706306</v>
      </c>
      <c r="M6" s="65" t="s">
        <v>289</v>
      </c>
      <c r="N6" s="124">
        <v>42000</v>
      </c>
      <c r="O6" s="124">
        <v>2240</v>
      </c>
      <c r="P6" s="121" t="s">
        <v>140</v>
      </c>
      <c r="Q6" s="80">
        <v>45636</v>
      </c>
      <c r="R6" s="124">
        <v>18599</v>
      </c>
      <c r="S6" s="124">
        <v>4480</v>
      </c>
      <c r="T6" s="124">
        <v>0</v>
      </c>
      <c r="U6" s="125">
        <f t="shared" ref="U6:U69" si="1">IF(AND(ISBLANK(R6),ISBLANK(S6),ISBLANK(T6)),"",R6-(S6+T6))</f>
        <v>14119</v>
      </c>
      <c r="V6" s="117" t="s">
        <v>346</v>
      </c>
      <c r="W6" s="122" t="s">
        <v>302</v>
      </c>
    </row>
    <row r="7" spans="1:23" ht="25" customHeight="1" x14ac:dyDescent="0.3">
      <c r="A7" s="64">
        <v>3</v>
      </c>
      <c r="B7" s="60" t="str">
        <f t="shared" ref="B7:B70" si="2">IF(J7&lt;&gt;"", $B$5, "")</f>
        <v>MRGL1220</v>
      </c>
      <c r="C7" s="119" t="str">
        <f t="shared" ref="C7:C70" si="3">IF(J7&lt;&gt;"", $C$5, "")</f>
        <v>Ichalkaranji-2</v>
      </c>
      <c r="D7" s="41" t="str">
        <f t="shared" ref="D7:D70" si="4">IF(J7&lt;&gt;"", $D$5, "")</f>
        <v>FN25-26-02213</v>
      </c>
      <c r="E7" s="65">
        <v>45958</v>
      </c>
      <c r="F7" s="38" t="str">
        <f t="shared" ref="F7:F70" si="5">IF(J7&lt;&gt;"", $F$5, "")</f>
        <v>Akshay Narayan Kadam</v>
      </c>
      <c r="G7" s="49" t="str">
        <f t="shared" ref="G7:G70" si="6">IF(J7&lt;&gt;"", $G$5, "")</f>
        <v>SF0072360</v>
      </c>
      <c r="H7" s="49" t="str">
        <f t="shared" ref="H7:H70" si="7">IF(J7&lt;&gt;"", $H$5, "")</f>
        <v>Credit Assistant</v>
      </c>
      <c r="I7" s="120" t="s">
        <v>281</v>
      </c>
      <c r="J7" s="120" t="s">
        <v>283</v>
      </c>
      <c r="K7" s="120" t="s">
        <v>287</v>
      </c>
      <c r="L7" s="11">
        <v>355024681</v>
      </c>
      <c r="M7" s="65" t="s">
        <v>296</v>
      </c>
      <c r="N7" s="124">
        <v>20000</v>
      </c>
      <c r="O7" s="124">
        <v>1340</v>
      </c>
      <c r="P7" s="121" t="s">
        <v>140</v>
      </c>
      <c r="Q7" s="80">
        <v>45636</v>
      </c>
      <c r="R7" s="124">
        <v>9810</v>
      </c>
      <c r="S7" s="124">
        <v>2680</v>
      </c>
      <c r="T7" s="124">
        <v>0</v>
      </c>
      <c r="U7" s="125">
        <f t="shared" si="1"/>
        <v>7130</v>
      </c>
      <c r="V7" s="117" t="s">
        <v>346</v>
      </c>
      <c r="W7" s="122" t="s">
        <v>301</v>
      </c>
    </row>
    <row r="8" spans="1:23" ht="25" customHeight="1" x14ac:dyDescent="0.3">
      <c r="A8" s="64">
        <v>4</v>
      </c>
      <c r="B8" s="60" t="str">
        <f t="shared" si="2"/>
        <v>MRGL1220</v>
      </c>
      <c r="C8" s="119" t="str">
        <f t="shared" si="3"/>
        <v>Ichalkaranji-2</v>
      </c>
      <c r="D8" s="41" t="str">
        <f t="shared" si="4"/>
        <v>FN25-26-02213</v>
      </c>
      <c r="E8" s="65">
        <v>45958</v>
      </c>
      <c r="F8" s="38" t="str">
        <f t="shared" si="5"/>
        <v>Akshay Narayan Kadam</v>
      </c>
      <c r="G8" s="49" t="str">
        <f t="shared" si="6"/>
        <v>SF0072360</v>
      </c>
      <c r="H8" s="49" t="str">
        <f t="shared" si="7"/>
        <v>Credit Assistant</v>
      </c>
      <c r="I8" s="120" t="s">
        <v>281</v>
      </c>
      <c r="J8" s="120" t="s">
        <v>303</v>
      </c>
      <c r="K8" s="120" t="s">
        <v>304</v>
      </c>
      <c r="L8" s="11">
        <v>352388909</v>
      </c>
      <c r="M8" s="65" t="s">
        <v>305</v>
      </c>
      <c r="N8" s="124">
        <v>41000</v>
      </c>
      <c r="O8" s="124">
        <v>2190</v>
      </c>
      <c r="P8" s="121" t="s">
        <v>140</v>
      </c>
      <c r="Q8" s="80">
        <v>45651</v>
      </c>
      <c r="R8" s="124">
        <v>16123</v>
      </c>
      <c r="S8" s="124">
        <v>0</v>
      </c>
      <c r="T8" s="124">
        <v>0</v>
      </c>
      <c r="U8" s="125">
        <f t="shared" si="1"/>
        <v>16123</v>
      </c>
      <c r="V8" s="117" t="s">
        <v>346</v>
      </c>
      <c r="W8" s="122" t="s">
        <v>311</v>
      </c>
    </row>
    <row r="9" spans="1:23" ht="25" customHeight="1" x14ac:dyDescent="0.3">
      <c r="A9" s="64">
        <v>5</v>
      </c>
      <c r="B9" s="60" t="str">
        <f t="shared" si="2"/>
        <v>MRGL1220</v>
      </c>
      <c r="C9" s="119" t="str">
        <f t="shared" si="3"/>
        <v>Ichalkaranji-2</v>
      </c>
      <c r="D9" s="41" t="str">
        <f t="shared" si="4"/>
        <v>FN25-26-02213</v>
      </c>
      <c r="E9" s="65">
        <v>45958</v>
      </c>
      <c r="F9" s="38" t="str">
        <f t="shared" si="5"/>
        <v>Akshay Narayan Kadam</v>
      </c>
      <c r="G9" s="49" t="str">
        <f t="shared" si="6"/>
        <v>SF0072360</v>
      </c>
      <c r="H9" s="49" t="str">
        <f t="shared" si="7"/>
        <v>Credit Assistant</v>
      </c>
      <c r="I9" s="120" t="s">
        <v>315</v>
      </c>
      <c r="J9" s="120" t="s">
        <v>317</v>
      </c>
      <c r="K9" s="120" t="s">
        <v>320</v>
      </c>
      <c r="L9" s="11">
        <v>350419293</v>
      </c>
      <c r="M9" s="65" t="s">
        <v>321</v>
      </c>
      <c r="N9" s="124">
        <v>41952</v>
      </c>
      <c r="O9" s="124">
        <v>2250</v>
      </c>
      <c r="P9" s="121" t="s">
        <v>140</v>
      </c>
      <c r="Q9" s="80">
        <v>45386</v>
      </c>
      <c r="R9" s="124">
        <v>20070</v>
      </c>
      <c r="S9" s="124">
        <v>11250</v>
      </c>
      <c r="T9" s="124">
        <v>0</v>
      </c>
      <c r="U9" s="125">
        <f t="shared" si="1"/>
        <v>8820</v>
      </c>
      <c r="V9" s="117" t="s">
        <v>201</v>
      </c>
      <c r="W9" s="122" t="s">
        <v>365</v>
      </c>
    </row>
    <row r="10" spans="1:23" ht="25" customHeight="1" x14ac:dyDescent="0.3">
      <c r="A10" s="64">
        <v>6</v>
      </c>
      <c r="B10" s="60" t="str">
        <f t="shared" si="2"/>
        <v>MRGL1220</v>
      </c>
      <c r="C10" s="119" t="str">
        <f t="shared" si="3"/>
        <v>Ichalkaranji-2</v>
      </c>
      <c r="D10" s="41" t="str">
        <f t="shared" si="4"/>
        <v>FN25-26-02213</v>
      </c>
      <c r="E10" s="65">
        <v>45959</v>
      </c>
      <c r="F10" s="38" t="str">
        <f t="shared" si="5"/>
        <v>Akshay Narayan Kadam</v>
      </c>
      <c r="G10" s="49" t="str">
        <f t="shared" si="6"/>
        <v>SF0072360</v>
      </c>
      <c r="H10" s="49" t="str">
        <f t="shared" si="7"/>
        <v>Credit Assistant</v>
      </c>
      <c r="I10" s="120">
        <v>34</v>
      </c>
      <c r="J10" s="120" t="s">
        <v>351</v>
      </c>
      <c r="K10" s="120" t="s">
        <v>353</v>
      </c>
      <c r="L10" s="11">
        <v>352417154</v>
      </c>
      <c r="M10" s="65" t="s">
        <v>354</v>
      </c>
      <c r="N10" s="124">
        <v>80000</v>
      </c>
      <c r="O10" s="124">
        <v>4270</v>
      </c>
      <c r="P10" s="121" t="s">
        <v>140</v>
      </c>
      <c r="Q10" s="80">
        <v>45642</v>
      </c>
      <c r="R10" s="124">
        <v>18000</v>
      </c>
      <c r="S10" s="124">
        <v>0</v>
      </c>
      <c r="T10" s="124">
        <v>0</v>
      </c>
      <c r="U10" s="125">
        <f t="shared" si="1"/>
        <v>18000</v>
      </c>
      <c r="V10" s="117" t="s">
        <v>202</v>
      </c>
      <c r="W10" s="122" t="s">
        <v>363</v>
      </c>
    </row>
    <row r="11" spans="1:23" ht="25" customHeight="1" x14ac:dyDescent="0.3">
      <c r="A11" s="64">
        <v>7</v>
      </c>
      <c r="B11" s="60" t="str">
        <f t="shared" si="2"/>
        <v>MRGL1220</v>
      </c>
      <c r="C11" s="119" t="str">
        <f t="shared" si="3"/>
        <v>Ichalkaranji-2</v>
      </c>
      <c r="D11" s="41" t="str">
        <f t="shared" si="4"/>
        <v>FN25-26-02213</v>
      </c>
      <c r="E11" s="65">
        <v>45959</v>
      </c>
      <c r="F11" s="38" t="str">
        <f t="shared" si="5"/>
        <v>Akshay Narayan Kadam</v>
      </c>
      <c r="G11" s="49" t="str">
        <f t="shared" si="6"/>
        <v>SF0072360</v>
      </c>
      <c r="H11" s="49" t="str">
        <f t="shared" si="7"/>
        <v>Credit Assistant</v>
      </c>
      <c r="I11" s="120">
        <v>34</v>
      </c>
      <c r="J11" s="120" t="s">
        <v>351</v>
      </c>
      <c r="K11" s="120" t="s">
        <v>353</v>
      </c>
      <c r="L11" s="11">
        <v>352417154</v>
      </c>
      <c r="M11" s="65" t="s">
        <v>354</v>
      </c>
      <c r="N11" s="124">
        <v>80000</v>
      </c>
      <c r="O11" s="124">
        <v>4270</v>
      </c>
      <c r="P11" s="121" t="s">
        <v>140</v>
      </c>
      <c r="Q11" s="80">
        <v>45661</v>
      </c>
      <c r="R11" s="124">
        <v>7990</v>
      </c>
      <c r="S11" s="124">
        <v>4270</v>
      </c>
      <c r="T11" s="124">
        <v>0</v>
      </c>
      <c r="U11" s="125">
        <f t="shared" si="1"/>
        <v>3720</v>
      </c>
      <c r="V11" s="117" t="s">
        <v>202</v>
      </c>
      <c r="W11" s="122" t="s">
        <v>364</v>
      </c>
    </row>
    <row r="12" spans="1:23" ht="25" customHeight="1" x14ac:dyDescent="0.3">
      <c r="A12" s="64">
        <v>8</v>
      </c>
      <c r="B12" s="60" t="str">
        <f t="shared" si="2"/>
        <v>MRGL1220</v>
      </c>
      <c r="C12" s="119" t="str">
        <f t="shared" si="3"/>
        <v>Ichalkaranji-2</v>
      </c>
      <c r="D12" s="41" t="str">
        <f t="shared" si="4"/>
        <v>FN25-26-02213</v>
      </c>
      <c r="E12" s="65">
        <v>45959</v>
      </c>
      <c r="F12" s="38" t="str">
        <f t="shared" si="5"/>
        <v>Akshay Narayan Kadam</v>
      </c>
      <c r="G12" s="49" t="str">
        <f t="shared" si="6"/>
        <v>SF0072360</v>
      </c>
      <c r="H12" s="49" t="str">
        <f t="shared" si="7"/>
        <v>Credit Assistant</v>
      </c>
      <c r="I12" s="120">
        <v>355</v>
      </c>
      <c r="J12" s="120" t="s">
        <v>371</v>
      </c>
      <c r="K12" s="120" t="s">
        <v>374</v>
      </c>
      <c r="L12" s="11">
        <v>349591545</v>
      </c>
      <c r="M12" s="65" t="s">
        <v>375</v>
      </c>
      <c r="N12" s="124">
        <v>52390</v>
      </c>
      <c r="O12" s="124">
        <v>2800</v>
      </c>
      <c r="P12" s="121" t="s">
        <v>139</v>
      </c>
      <c r="Q12" s="80">
        <v>45573</v>
      </c>
      <c r="R12" s="124">
        <v>2800</v>
      </c>
      <c r="S12" s="124">
        <v>0</v>
      </c>
      <c r="T12" s="124">
        <v>0</v>
      </c>
      <c r="U12" s="125">
        <f t="shared" si="1"/>
        <v>2800</v>
      </c>
      <c r="V12" s="117" t="s">
        <v>201</v>
      </c>
      <c r="W12" s="122" t="s">
        <v>387</v>
      </c>
    </row>
    <row r="13" spans="1:23" ht="25" customHeight="1" x14ac:dyDescent="0.3">
      <c r="A13" s="64">
        <v>9</v>
      </c>
      <c r="B13" s="60" t="str">
        <f t="shared" si="2"/>
        <v>MRGL1220</v>
      </c>
      <c r="C13" s="119" t="str">
        <f t="shared" si="3"/>
        <v>Ichalkaranji-2</v>
      </c>
      <c r="D13" s="41" t="str">
        <f t="shared" si="4"/>
        <v>FN25-26-02213</v>
      </c>
      <c r="E13" s="65">
        <v>45959</v>
      </c>
      <c r="F13" s="38" t="str">
        <f t="shared" si="5"/>
        <v>Akshay Narayan Kadam</v>
      </c>
      <c r="G13" s="49" t="str">
        <f t="shared" si="6"/>
        <v>SF0072360</v>
      </c>
      <c r="H13" s="49" t="str">
        <f t="shared" si="7"/>
        <v>Credit Assistant</v>
      </c>
      <c r="I13" s="120">
        <v>355</v>
      </c>
      <c r="J13" s="120" t="s">
        <v>371</v>
      </c>
      <c r="K13" s="120" t="s">
        <v>374</v>
      </c>
      <c r="L13" s="11" t="s">
        <v>389</v>
      </c>
      <c r="M13" s="65" t="s">
        <v>375</v>
      </c>
      <c r="N13" s="124">
        <v>52390</v>
      </c>
      <c r="O13" s="124">
        <v>2800</v>
      </c>
      <c r="P13" s="121" t="s">
        <v>139</v>
      </c>
      <c r="Q13" s="80">
        <v>45634</v>
      </c>
      <c r="R13" s="124">
        <v>2800</v>
      </c>
      <c r="S13" s="124">
        <v>0</v>
      </c>
      <c r="T13" s="124">
        <v>0</v>
      </c>
      <c r="U13" s="125">
        <f t="shared" si="1"/>
        <v>2800</v>
      </c>
      <c r="V13" s="117" t="s">
        <v>201</v>
      </c>
      <c r="W13" s="122" t="s">
        <v>386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0" zoomScaleNormal="80" workbookViewId="0">
      <selection activeCell="BI9" sqref="BI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0" width="8.81640625" style="99" customWidth="1"/>
    <col min="41" max="41" width="10.81640625" style="99" customWidth="1"/>
    <col min="42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390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390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391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123224</v>
      </c>
      <c r="J5" s="38" t="s">
        <v>254</v>
      </c>
      <c r="K5" s="84">
        <v>123224</v>
      </c>
      <c r="L5" s="84" t="s">
        <v>255</v>
      </c>
      <c r="M5" s="38" t="s">
        <v>256</v>
      </c>
      <c r="N5" s="84">
        <v>246082</v>
      </c>
      <c r="O5" s="84" t="s">
        <v>257</v>
      </c>
      <c r="P5" s="84">
        <v>323378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355985291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16045.9</v>
      </c>
      <c r="AN5" s="112">
        <v>8594.1</v>
      </c>
      <c r="AO5" s="112">
        <v>24640</v>
      </c>
      <c r="AP5" s="112">
        <v>25954.1</v>
      </c>
      <c r="AQ5" s="112">
        <v>4067.9</v>
      </c>
      <c r="AR5" s="112">
        <v>30022</v>
      </c>
      <c r="AS5" s="112">
        <v>12646.78</v>
      </c>
      <c r="AT5" s="112">
        <v>3033.22</v>
      </c>
      <c r="AU5" s="112">
        <v>15680</v>
      </c>
      <c r="AV5" s="84">
        <v>18</v>
      </c>
      <c r="AW5" s="84">
        <v>206</v>
      </c>
      <c r="AX5" s="84" t="s">
        <v>273</v>
      </c>
      <c r="AY5" s="108" t="s">
        <v>274</v>
      </c>
      <c r="AZ5" s="84">
        <v>30866.45</v>
      </c>
      <c r="BA5" s="84">
        <v>422.83</v>
      </c>
      <c r="BB5" s="84" t="s">
        <v>275</v>
      </c>
      <c r="BC5" s="84"/>
      <c r="BD5" s="108"/>
      <c r="BE5" s="84">
        <v>0</v>
      </c>
      <c r="BF5" s="38" t="s">
        <v>260</v>
      </c>
      <c r="BG5" s="84" t="s">
        <v>276</v>
      </c>
      <c r="BH5" s="114" t="s">
        <v>277</v>
      </c>
      <c r="BI5" s="38" t="s">
        <v>110</v>
      </c>
      <c r="BJ5" s="85">
        <v>45958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31290</v>
      </c>
      <c r="BQ5" s="117" t="s">
        <v>202</v>
      </c>
      <c r="BR5" s="130" t="s">
        <v>300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118689</v>
      </c>
      <c r="J6" s="38" t="s">
        <v>278</v>
      </c>
      <c r="K6" s="84">
        <v>118689</v>
      </c>
      <c r="L6" s="84" t="s">
        <v>279</v>
      </c>
      <c r="M6" s="38" t="s">
        <v>280</v>
      </c>
      <c r="N6" s="84">
        <v>323567</v>
      </c>
      <c r="O6" s="84" t="s">
        <v>281</v>
      </c>
      <c r="P6" s="84">
        <v>449228</v>
      </c>
      <c r="Q6" s="38" t="s">
        <v>282</v>
      </c>
      <c r="R6" s="38" t="s">
        <v>259</v>
      </c>
      <c r="S6" s="84" t="s">
        <v>283</v>
      </c>
      <c r="T6" s="84" t="s">
        <v>283</v>
      </c>
      <c r="U6" s="84" t="s">
        <v>284</v>
      </c>
      <c r="V6" s="84" t="s">
        <v>285</v>
      </c>
      <c r="W6" s="84">
        <v>541</v>
      </c>
      <c r="X6" s="38" t="s">
        <v>286</v>
      </c>
      <c r="Y6" s="84">
        <v>352706306</v>
      </c>
      <c r="Z6" s="38" t="s">
        <v>287</v>
      </c>
      <c r="AA6" s="108" t="s">
        <v>289</v>
      </c>
      <c r="AB6" s="84">
        <v>42000</v>
      </c>
      <c r="AC6" s="108" t="s">
        <v>290</v>
      </c>
      <c r="AD6" s="84">
        <v>24</v>
      </c>
      <c r="AE6" s="84" t="s">
        <v>267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2240</v>
      </c>
      <c r="AK6" s="84">
        <v>2240</v>
      </c>
      <c r="AL6" s="108" t="s">
        <v>295</v>
      </c>
      <c r="AM6" s="84">
        <v>27235.9</v>
      </c>
      <c r="AN6" s="112">
        <v>10844.1</v>
      </c>
      <c r="AO6" s="112">
        <v>38080</v>
      </c>
      <c r="AP6" s="112">
        <v>14764.1</v>
      </c>
      <c r="AQ6" s="112">
        <v>1257.9000000000001</v>
      </c>
      <c r="AR6" s="112">
        <v>16022</v>
      </c>
      <c r="AS6" s="112">
        <v>0</v>
      </c>
      <c r="AT6" s="112">
        <v>1257.9000000000001</v>
      </c>
      <c r="AU6" s="112">
        <v>16022</v>
      </c>
      <c r="AV6" s="84">
        <v>25</v>
      </c>
      <c r="AW6" s="84">
        <v>240</v>
      </c>
      <c r="AX6" s="84" t="s">
        <v>273</v>
      </c>
      <c r="AY6" s="108"/>
      <c r="AZ6" s="84"/>
      <c r="BA6" s="84"/>
      <c r="BB6" s="84" t="s">
        <v>275</v>
      </c>
      <c r="BC6" s="84"/>
      <c r="BD6" s="108"/>
      <c r="BE6" s="84">
        <v>0</v>
      </c>
      <c r="BF6" s="38" t="s">
        <v>283</v>
      </c>
      <c r="BG6" s="84" t="s">
        <v>299</v>
      </c>
      <c r="BH6" s="114" t="s">
        <v>277</v>
      </c>
      <c r="BI6" s="38" t="s">
        <v>110</v>
      </c>
      <c r="BJ6" s="85">
        <v>45958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18599</v>
      </c>
      <c r="BQ6" s="117" t="s">
        <v>205</v>
      </c>
      <c r="BR6" s="130" t="s">
        <v>302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118689</v>
      </c>
      <c r="J7" s="38" t="s">
        <v>278</v>
      </c>
      <c r="K7" s="84">
        <v>118689</v>
      </c>
      <c r="L7" s="84" t="s">
        <v>279</v>
      </c>
      <c r="M7" s="38" t="s">
        <v>280</v>
      </c>
      <c r="N7" s="84">
        <v>323567</v>
      </c>
      <c r="O7" s="84" t="s">
        <v>281</v>
      </c>
      <c r="P7" s="84">
        <v>449228</v>
      </c>
      <c r="Q7" s="38" t="s">
        <v>282</v>
      </c>
      <c r="R7" s="38" t="s">
        <v>288</v>
      </c>
      <c r="S7" s="84" t="s">
        <v>283</v>
      </c>
      <c r="T7" s="84" t="s">
        <v>283</v>
      </c>
      <c r="U7" s="84" t="s">
        <v>284</v>
      </c>
      <c r="V7" s="84" t="s">
        <v>285</v>
      </c>
      <c r="W7" s="84">
        <v>0</v>
      </c>
      <c r="X7" s="38" t="s">
        <v>286</v>
      </c>
      <c r="Y7" s="84">
        <v>355024681</v>
      </c>
      <c r="Z7" s="38" t="s">
        <v>287</v>
      </c>
      <c r="AA7" s="108" t="s">
        <v>296</v>
      </c>
      <c r="AB7" s="84">
        <v>20000</v>
      </c>
      <c r="AC7" s="108" t="s">
        <v>290</v>
      </c>
      <c r="AD7" s="84">
        <v>18</v>
      </c>
      <c r="AE7" s="84" t="s">
        <v>297</v>
      </c>
      <c r="AF7" s="84" t="s">
        <v>291</v>
      </c>
      <c r="AG7" s="108" t="s">
        <v>292</v>
      </c>
      <c r="AH7" s="84" t="s">
        <v>293</v>
      </c>
      <c r="AI7" s="108" t="s">
        <v>298</v>
      </c>
      <c r="AJ7" s="84">
        <v>1340</v>
      </c>
      <c r="AK7" s="84">
        <v>1340</v>
      </c>
      <c r="AL7" s="108" t="s">
        <v>295</v>
      </c>
      <c r="AM7" s="84">
        <v>12476.51</v>
      </c>
      <c r="AN7" s="112">
        <v>3603.49</v>
      </c>
      <c r="AO7" s="112">
        <v>16080</v>
      </c>
      <c r="AP7" s="112">
        <v>7523.49</v>
      </c>
      <c r="AQ7" s="112">
        <v>549.51</v>
      </c>
      <c r="AR7" s="112">
        <v>8073</v>
      </c>
      <c r="AS7" s="112">
        <v>7523.49</v>
      </c>
      <c r="AT7" s="112">
        <v>549.51</v>
      </c>
      <c r="AU7" s="112">
        <v>8073</v>
      </c>
      <c r="AV7" s="84">
        <v>20</v>
      </c>
      <c r="AW7" s="84">
        <v>240</v>
      </c>
      <c r="AX7" s="84" t="s">
        <v>273</v>
      </c>
      <c r="AY7" s="108"/>
      <c r="AZ7" s="84"/>
      <c r="BA7" s="84"/>
      <c r="BB7" s="84" t="s">
        <v>275</v>
      </c>
      <c r="BC7" s="84"/>
      <c r="BD7" s="108"/>
      <c r="BE7" s="84">
        <v>0</v>
      </c>
      <c r="BF7" s="38" t="s">
        <v>283</v>
      </c>
      <c r="BG7" s="84" t="s">
        <v>299</v>
      </c>
      <c r="BH7" s="114" t="s">
        <v>277</v>
      </c>
      <c r="BI7" s="38" t="s">
        <v>110</v>
      </c>
      <c r="BJ7" s="85">
        <v>45958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9810</v>
      </c>
      <c r="BQ7" s="117" t="s">
        <v>205</v>
      </c>
      <c r="BR7" s="130" t="s">
        <v>301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118689</v>
      </c>
      <c r="J8" s="38" t="s">
        <v>278</v>
      </c>
      <c r="K8" s="84">
        <v>118689</v>
      </c>
      <c r="L8" s="84" t="s">
        <v>279</v>
      </c>
      <c r="M8" s="38" t="s">
        <v>280</v>
      </c>
      <c r="N8" s="84">
        <v>323567</v>
      </c>
      <c r="O8" s="84" t="s">
        <v>281</v>
      </c>
      <c r="P8" s="84">
        <v>449228</v>
      </c>
      <c r="Q8" s="38" t="s">
        <v>282</v>
      </c>
      <c r="R8" s="38" t="s">
        <v>259</v>
      </c>
      <c r="S8" s="84" t="s">
        <v>303</v>
      </c>
      <c r="T8" s="84" t="s">
        <v>303</v>
      </c>
      <c r="U8" s="84" t="s">
        <v>284</v>
      </c>
      <c r="V8" s="84" t="s">
        <v>285</v>
      </c>
      <c r="W8" s="84">
        <v>541</v>
      </c>
      <c r="X8" s="38" t="s">
        <v>286</v>
      </c>
      <c r="Y8" s="84">
        <v>352388909</v>
      </c>
      <c r="Z8" s="38" t="s">
        <v>304</v>
      </c>
      <c r="AA8" s="108" t="s">
        <v>305</v>
      </c>
      <c r="AB8" s="84">
        <v>41000</v>
      </c>
      <c r="AC8" s="108" t="s">
        <v>290</v>
      </c>
      <c r="AD8" s="84">
        <v>24</v>
      </c>
      <c r="AE8" s="84" t="s">
        <v>267</v>
      </c>
      <c r="AF8" s="84" t="s">
        <v>306</v>
      </c>
      <c r="AG8" s="108" t="s">
        <v>307</v>
      </c>
      <c r="AH8" s="84" t="s">
        <v>293</v>
      </c>
      <c r="AI8" s="108" t="s">
        <v>308</v>
      </c>
      <c r="AJ8" s="84">
        <v>2190</v>
      </c>
      <c r="AK8" s="84">
        <v>2190</v>
      </c>
      <c r="AL8" s="108" t="s">
        <v>309</v>
      </c>
      <c r="AM8" s="84">
        <v>25062.560000000001</v>
      </c>
      <c r="AN8" s="112">
        <v>9977.44</v>
      </c>
      <c r="AO8" s="112">
        <v>35040</v>
      </c>
      <c r="AP8" s="112">
        <v>15937.44</v>
      </c>
      <c r="AQ8" s="112">
        <v>1522.56</v>
      </c>
      <c r="AR8" s="112">
        <v>17460</v>
      </c>
      <c r="AS8" s="112">
        <v>15937.44</v>
      </c>
      <c r="AT8" s="112">
        <v>1522.56</v>
      </c>
      <c r="AU8" s="112">
        <v>17460</v>
      </c>
      <c r="AV8" s="84">
        <v>26</v>
      </c>
      <c r="AW8" s="84">
        <v>299</v>
      </c>
      <c r="AX8" s="84" t="s">
        <v>273</v>
      </c>
      <c r="AY8" s="108"/>
      <c r="AZ8" s="84"/>
      <c r="BA8" s="84"/>
      <c r="BB8" s="84" t="s">
        <v>275</v>
      </c>
      <c r="BC8" s="84"/>
      <c r="BD8" s="108"/>
      <c r="BE8" s="84">
        <v>0</v>
      </c>
      <c r="BF8" s="38" t="s">
        <v>303</v>
      </c>
      <c r="BG8" s="84" t="s">
        <v>310</v>
      </c>
      <c r="BH8" s="114" t="s">
        <v>277</v>
      </c>
      <c r="BI8" s="38" t="s">
        <v>110</v>
      </c>
      <c r="BJ8" s="85">
        <v>45958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16123</v>
      </c>
      <c r="BQ8" s="117" t="s">
        <v>205</v>
      </c>
      <c r="BR8" s="130" t="s">
        <v>311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117778</v>
      </c>
      <c r="J9" s="38" t="s">
        <v>312</v>
      </c>
      <c r="K9" s="84">
        <v>117778</v>
      </c>
      <c r="L9" s="84" t="s">
        <v>313</v>
      </c>
      <c r="M9" s="38" t="s">
        <v>314</v>
      </c>
      <c r="N9" s="84">
        <v>199335</v>
      </c>
      <c r="O9" s="84" t="s">
        <v>315</v>
      </c>
      <c r="P9" s="84">
        <v>546680</v>
      </c>
      <c r="Q9" s="38" t="s">
        <v>316</v>
      </c>
      <c r="R9" s="38" t="s">
        <v>259</v>
      </c>
      <c r="S9" s="84" t="s">
        <v>317</v>
      </c>
      <c r="T9" s="84" t="s">
        <v>317</v>
      </c>
      <c r="U9" s="84" t="s">
        <v>318</v>
      </c>
      <c r="V9" s="84" t="s">
        <v>262</v>
      </c>
      <c r="W9" s="84">
        <v>541</v>
      </c>
      <c r="X9" s="38" t="s">
        <v>319</v>
      </c>
      <c r="Y9" s="84">
        <v>350419293</v>
      </c>
      <c r="Z9" s="38" t="s">
        <v>320</v>
      </c>
      <c r="AA9" s="108" t="s">
        <v>321</v>
      </c>
      <c r="AB9" s="84">
        <v>41952</v>
      </c>
      <c r="AC9" s="108" t="s">
        <v>322</v>
      </c>
      <c r="AD9" s="84">
        <v>24</v>
      </c>
      <c r="AE9" s="84" t="s">
        <v>267</v>
      </c>
      <c r="AF9" s="84" t="s">
        <v>323</v>
      </c>
      <c r="AG9" s="108" t="s">
        <v>324</v>
      </c>
      <c r="AH9" s="84" t="s">
        <v>293</v>
      </c>
      <c r="AI9" s="108" t="s">
        <v>325</v>
      </c>
      <c r="AJ9" s="84">
        <v>2099</v>
      </c>
      <c r="AK9" s="84">
        <v>2250</v>
      </c>
      <c r="AL9" s="108" t="s">
        <v>326</v>
      </c>
      <c r="AM9" s="84">
        <v>31373.3</v>
      </c>
      <c r="AN9" s="112">
        <v>11225.7</v>
      </c>
      <c r="AO9" s="112">
        <v>42599</v>
      </c>
      <c r="AP9" s="112">
        <v>10578.7</v>
      </c>
      <c r="AQ9" s="112">
        <v>671.3</v>
      </c>
      <c r="AR9" s="112">
        <v>11250</v>
      </c>
      <c r="AS9" s="112">
        <v>10578.7</v>
      </c>
      <c r="AT9" s="112">
        <v>671.3</v>
      </c>
      <c r="AU9" s="112">
        <v>11250</v>
      </c>
      <c r="AV9" s="84">
        <v>32</v>
      </c>
      <c r="AW9" s="84">
        <v>389</v>
      </c>
      <c r="AX9" s="84" t="s">
        <v>273</v>
      </c>
      <c r="AY9" s="108"/>
      <c r="AZ9" s="84"/>
      <c r="BA9" s="84"/>
      <c r="BB9" s="84" t="s">
        <v>275</v>
      </c>
      <c r="BC9" s="84"/>
      <c r="BD9" s="108"/>
      <c r="BE9" s="84">
        <v>0</v>
      </c>
      <c r="BF9" s="38" t="s">
        <v>317</v>
      </c>
      <c r="BG9" s="84" t="s">
        <v>327</v>
      </c>
      <c r="BH9" s="114" t="s">
        <v>277</v>
      </c>
      <c r="BI9" s="38" t="s">
        <v>110</v>
      </c>
      <c r="BJ9" s="85">
        <v>45958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20070</v>
      </c>
      <c r="BQ9" s="117" t="s">
        <v>201</v>
      </c>
      <c r="BR9" s="130" t="s">
        <v>365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142238</v>
      </c>
      <c r="J10" s="38" t="s">
        <v>348</v>
      </c>
      <c r="K10" s="84">
        <v>142238</v>
      </c>
      <c r="L10" s="84" t="s">
        <v>255</v>
      </c>
      <c r="M10" s="38" t="s">
        <v>256</v>
      </c>
      <c r="N10" s="84">
        <v>220494</v>
      </c>
      <c r="O10" s="84" t="s">
        <v>349</v>
      </c>
      <c r="P10" s="84">
        <v>861194</v>
      </c>
      <c r="Q10" s="38" t="s">
        <v>350</v>
      </c>
      <c r="R10" s="38" t="s">
        <v>259</v>
      </c>
      <c r="S10" s="84" t="s">
        <v>351</v>
      </c>
      <c r="T10" s="84" t="s">
        <v>351</v>
      </c>
      <c r="U10" s="84" t="s">
        <v>261</v>
      </c>
      <c r="V10" s="84" t="s">
        <v>285</v>
      </c>
      <c r="W10" s="84">
        <v>541</v>
      </c>
      <c r="X10" s="38" t="s">
        <v>352</v>
      </c>
      <c r="Y10" s="84">
        <v>352417154</v>
      </c>
      <c r="Z10" s="38" t="s">
        <v>353</v>
      </c>
      <c r="AA10" s="108" t="s">
        <v>354</v>
      </c>
      <c r="AB10" s="84">
        <v>80000</v>
      </c>
      <c r="AC10" s="108" t="s">
        <v>322</v>
      </c>
      <c r="AD10" s="84">
        <v>24</v>
      </c>
      <c r="AE10" s="84" t="s">
        <v>355</v>
      </c>
      <c r="AF10" s="84" t="s">
        <v>356</v>
      </c>
      <c r="AG10" s="108" t="s">
        <v>357</v>
      </c>
      <c r="AH10" s="84" t="s">
        <v>358</v>
      </c>
      <c r="AI10" s="108" t="s">
        <v>359</v>
      </c>
      <c r="AJ10" s="84">
        <v>4270</v>
      </c>
      <c r="AK10" s="84">
        <v>4270</v>
      </c>
      <c r="AL10" s="108" t="s">
        <v>360</v>
      </c>
      <c r="AM10" s="84">
        <v>52451.55</v>
      </c>
      <c r="AN10" s="112">
        <v>20138.45</v>
      </c>
      <c r="AO10" s="112">
        <v>72590</v>
      </c>
      <c r="AP10" s="112">
        <v>27548.45</v>
      </c>
      <c r="AQ10" s="112">
        <v>2320.5500000000002</v>
      </c>
      <c r="AR10" s="112">
        <v>29869</v>
      </c>
      <c r="AS10" s="112">
        <v>27548.45</v>
      </c>
      <c r="AT10" s="112">
        <v>2320.5500000000002</v>
      </c>
      <c r="AU10" s="112">
        <v>29869</v>
      </c>
      <c r="AV10" s="84">
        <v>26</v>
      </c>
      <c r="AW10" s="84">
        <v>266</v>
      </c>
      <c r="AX10" s="84" t="s">
        <v>273</v>
      </c>
      <c r="AY10" s="108"/>
      <c r="AZ10" s="84"/>
      <c r="BA10" s="84"/>
      <c r="BB10" s="84" t="s">
        <v>275</v>
      </c>
      <c r="BC10" s="84"/>
      <c r="BD10" s="108"/>
      <c r="BE10" s="84">
        <v>0</v>
      </c>
      <c r="BF10" s="38" t="s">
        <v>351</v>
      </c>
      <c r="BG10" s="84" t="s">
        <v>361</v>
      </c>
      <c r="BH10" s="114" t="s">
        <v>277</v>
      </c>
      <c r="BI10" s="38" t="s">
        <v>110</v>
      </c>
      <c r="BJ10" s="85">
        <v>45959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25990</v>
      </c>
      <c r="BQ10" s="117" t="s">
        <v>202</v>
      </c>
      <c r="BR10" s="130" t="s">
        <v>362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123709</v>
      </c>
      <c r="J11" s="38" t="s">
        <v>366</v>
      </c>
      <c r="K11" s="84">
        <v>123709</v>
      </c>
      <c r="L11" s="84" t="s">
        <v>367</v>
      </c>
      <c r="M11" s="38" t="s">
        <v>368</v>
      </c>
      <c r="N11" s="84">
        <v>199177</v>
      </c>
      <c r="O11" s="84" t="s">
        <v>369</v>
      </c>
      <c r="P11" s="84">
        <v>264236</v>
      </c>
      <c r="Q11" s="38" t="s">
        <v>370</v>
      </c>
      <c r="R11" s="38" t="s">
        <v>259</v>
      </c>
      <c r="S11" s="84" t="s">
        <v>371</v>
      </c>
      <c r="T11" s="84" t="s">
        <v>371</v>
      </c>
      <c r="U11" s="84" t="s">
        <v>372</v>
      </c>
      <c r="V11" s="84" t="s">
        <v>285</v>
      </c>
      <c r="W11" s="84">
        <v>541</v>
      </c>
      <c r="X11" s="38" t="s">
        <v>373</v>
      </c>
      <c r="Y11" s="84">
        <v>349591545</v>
      </c>
      <c r="Z11" s="38" t="s">
        <v>374</v>
      </c>
      <c r="AA11" s="108" t="s">
        <v>375</v>
      </c>
      <c r="AB11" s="84">
        <v>52390</v>
      </c>
      <c r="AC11" s="108" t="s">
        <v>376</v>
      </c>
      <c r="AD11" s="84">
        <v>24</v>
      </c>
      <c r="AE11" s="84" t="s">
        <v>377</v>
      </c>
      <c r="AF11" s="84" t="s">
        <v>378</v>
      </c>
      <c r="AG11" s="108" t="s">
        <v>379</v>
      </c>
      <c r="AH11" s="84" t="s">
        <v>380</v>
      </c>
      <c r="AI11" s="108" t="s">
        <v>381</v>
      </c>
      <c r="AJ11" s="84">
        <v>3341</v>
      </c>
      <c r="AK11" s="84">
        <v>2800</v>
      </c>
      <c r="AL11" s="108" t="s">
        <v>382</v>
      </c>
      <c r="AM11" s="84">
        <v>46961.64</v>
      </c>
      <c r="AN11" s="112">
        <v>15188.36</v>
      </c>
      <c r="AO11" s="112">
        <v>62150</v>
      </c>
      <c r="AP11" s="112">
        <v>5428.36</v>
      </c>
      <c r="AQ11" s="112">
        <v>162.63999999999999</v>
      </c>
      <c r="AR11" s="112">
        <v>5591</v>
      </c>
      <c r="AS11" s="112">
        <v>5428.36</v>
      </c>
      <c r="AT11" s="112">
        <v>162.63999999999999</v>
      </c>
      <c r="AU11" s="112">
        <v>5591</v>
      </c>
      <c r="AV11" s="84">
        <v>34</v>
      </c>
      <c r="AW11" s="84">
        <v>354</v>
      </c>
      <c r="AX11" s="84" t="s">
        <v>273</v>
      </c>
      <c r="AY11" s="108"/>
      <c r="AZ11" s="84"/>
      <c r="BA11" s="84"/>
      <c r="BB11" s="84" t="s">
        <v>275</v>
      </c>
      <c r="BC11" s="84"/>
      <c r="BD11" s="108" t="s">
        <v>383</v>
      </c>
      <c r="BE11" s="84">
        <v>52390</v>
      </c>
      <c r="BF11" s="38" t="s">
        <v>371</v>
      </c>
      <c r="BG11" s="84" t="s">
        <v>384</v>
      </c>
      <c r="BH11" s="114" t="s">
        <v>277</v>
      </c>
      <c r="BI11" s="38" t="s">
        <v>110</v>
      </c>
      <c r="BJ11" s="85">
        <v>45959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5600</v>
      </c>
      <c r="BQ11" s="117" t="s">
        <v>201</v>
      </c>
      <c r="BR11" s="130" t="s">
        <v>385</v>
      </c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2025-10-31T07:41:42Z</dcterms:modified>
</cp:coreProperties>
</file>