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86832F6A-7A14-4D8D-AFF8-B8129C3DFC7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<sst xmlns="http://schemas.openxmlformats.org/spreadsheetml/2006/main" count="350" uniqueCount="293">
  <si>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</si>
  <si>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</si>
  <si>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</si>
  <si>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</si>
  <si>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</si>
  <si>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</si>
  <si>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</si>
  <si>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</si>
  <si>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</si>
  <si>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</si>
  <si>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</si>
  <si>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</si>
  <si>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</si>
  <si>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</si>
  <si>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</si>
  <si>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</si>
  <si>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</si>
  <si>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</si>
  <si>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</si>
  <si>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</si>
  <si>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</si>
  <si>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</si>
  <si>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</si>
  <si>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</si>
  <si>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</si>
  <si>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</si>
  <si>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</si>
  <si>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</si>
  <si>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</si>
  <si>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</si>
  <si>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</si>
  <si>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</si>
  <si>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</si>
  <si>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</si>
  <si>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</si>
  <si>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</si>
  <si>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</si>
  <si>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</si>
  <si>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</si>
  <si>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</si>
  <si>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</si>
  <si>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</si>
  <si>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</si>
  <si>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</si>
  <si>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</si>
  <si>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</si>
  <si>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</si>
  <si>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</si>
  <si>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</si>
  <si>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</si>
  <si>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</si>
  <si>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</si>
  <si>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</si>
  <si>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</si>
  <si>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</si>
  <si>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</si>
  <si>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</si>
  <si>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</si>
  <si>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</si>
  <si>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</si>
  <si>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</si>
  <si>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</si>
  <si>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</si>
  <si>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</si>
  <si>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</si>
  <si>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</si>
  <si>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</si>
  <si>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</si>
  <si>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</si>
  <si>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</si>
  <si>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</si>
  <si>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</si>
  <si>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</si>
  <si>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</si>
  <si>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</si>
  <si>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</si>
  <si>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</si>
  <si>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</si>
  <si>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</si>
  <si>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</si>
  <si>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</si>
  <si>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</si>
  <si>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</si>
  <si>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</si>
  <si>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</si>
  <si>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</si>
  <si>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</si>
  <si>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</si>
  <si>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</si>
  <si>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Mukesh Kumar Tripathi/SF0064143</t>
  </si>
  <si>
    <t>Ranjeet Kumar/SF0071776</t>
  </si>
  <si>
    <t>Rakesh Kumar Singh/SF0007606</t>
  </si>
  <si>
    <t>Alok Kumar Raju/SF0091403</t>
  </si>
  <si>
    <t>Suspended-Not Working</t>
  </si>
  <si>
    <t>Completed-Report Submitted</t>
  </si>
  <si>
    <t>Borrower preclose her all loan amount Rs 30000 on dated 29-01-25 to LO Raushan Kumar,but staff entry her EWI weekly wise.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</si>
  <si>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</si>
  <si>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</si>
  <si>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</si>
  <si>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</si>
  <si>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</si>
  <si>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</si>
  <si>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</si>
  <si>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</si>
  <si>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</si>
  <si>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</si>
  <si>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</si>
  <si>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</si>
  <si>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</si>
  <si>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</si>
  <si>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</si>
  <si>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</si>
  <si>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</si>
  <si>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</si>
  <si>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</si>
  <si>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</si>
  <si>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</si>
  <si>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</si>
  <si>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</si>
  <si>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</si>
  <si>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</si>
  <si>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BH3434</t>
  </si>
  <si>
    <t>Barauli</t>
  </si>
  <si>
    <t>Mirganj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</si>
  <si>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</si>
  <si>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</si>
  <si>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</si>
  <si>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</si>
  <si>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</si>
  <si>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</si>
  <si>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</si>
  <si>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</si>
  <si>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</si>
  <si>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</si>
  <si>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</si>
  <si>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</si>
  <si>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</si>
  <si>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</si>
  <si>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</si>
  <si>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</si>
  <si>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</si>
  <si>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</si>
  <si>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</si>
  <si>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</si>
  <si>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</si>
  <si>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</si>
  <si>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</si>
  <si>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</si>
  <si>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</si>
  <si>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Rs 188909 shortage at branch locker</t>
  </si>
  <si>
    <t>Explanation provided by Branch Manager</t>
  </si>
  <si>
    <t>As per CM explaination Rs 172447 fraud amount of previous BM Sanjeet Kumar Soni(SF0098825) &amp; Rs 16462 fraud amount of previous BQM Guddu paswan(SF0057050).
Total fraud amount is Rs 188909.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</si>
  <si>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</si>
  <si>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</si>
  <si>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</si>
  <si>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</si>
  <si>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</si>
  <si>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</si>
  <si>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</si>
  <si>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</si>
  <si>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</si>
  <si>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</si>
  <si>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</si>
  <si>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</si>
  <si>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</si>
  <si>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</si>
  <si>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</si>
  <si>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</si>
  <si>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</si>
  <si>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</si>
  <si>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</si>
  <si>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</si>
  <si>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</si>
  <si>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</si>
  <si>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</si>
  <si>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</si>
  <si>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</si>
  <si>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</si>
  <si>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</si>
  <si>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</si>
  <si>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</si>
  <si>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</si>
  <si>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</si>
  <si>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</si>
  <si>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</si>
  <si>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</si>
  <si>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</si>
  <si>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</si>
  <si>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</si>
  <si>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</si>
  <si>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</si>
  <si>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</si>
  <si>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</si>
  <si>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</si>
  <si>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</si>
  <si>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</si>
  <si>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Raushan Kumar</t>
  </si>
  <si>
    <t>SF0086753</t>
  </si>
  <si>
    <t>Credit Assistant</t>
  </si>
  <si>
    <t>Mahammadpur jaddi C6</t>
  </si>
  <si>
    <t>SSF5662201</t>
  </si>
  <si>
    <t>BINDU KUMARI</t>
  </si>
  <si>
    <t>26-Feb-2024</t>
  </si>
  <si>
    <t>Form Date :</t>
  </si>
  <si>
    <t>To Date :</t>
  </si>
  <si>
    <t>Reporting Time : Saturday, November 8, 2025 6:38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</si>
  <si>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</si>
  <si>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</si>
  <si>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</si>
  <si>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</si>
  <si>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</si>
  <si>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</si>
  <si>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</si>
  <si>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</si>
  <si>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</si>
  <si>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</si>
  <si>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</si>
  <si>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</si>
  <si>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</si>
  <si>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</si>
  <si>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</si>
  <si>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</si>
  <si>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</si>
  <si>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</si>
  <si>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</si>
  <si>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</si>
  <si>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</si>
  <si>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</si>
  <si>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</si>
  <si>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</si>
  <si>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</si>
  <si>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</si>
  <si>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</si>
  <si>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</si>
  <si>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</si>
  <si>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</si>
  <si>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</si>
  <si>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</si>
  <si>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</si>
  <si>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</si>
  <si>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</si>
  <si>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</si>
  <si>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</si>
  <si>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</si>
  <si>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</si>
  <si>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</si>
  <si>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</si>
  <si>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</si>
  <si>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</si>
  <si>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</si>
  <si>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</si>
  <si>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</si>
  <si>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</si>
  <si>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</si>
  <si>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</si>
  <si>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</si>
  <si>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</si>
  <si>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</si>
  <si>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</si>
  <si>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</si>
  <si>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</si>
  <si>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</si>
  <si>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</si>
  <si>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</si>
  <si>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</si>
  <si>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</si>
  <si>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</si>
  <si>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</si>
  <si>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</si>
  <si>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</si>
  <si>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</si>
  <si>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</si>
  <si>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</si>
  <si>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Mahammadpur jaddi</t>
  </si>
  <si>
    <t>SF0092224</t>
  </si>
  <si>
    <t>Aayush Kumar</t>
  </si>
  <si>
    <t>hetimpur C6 G2</t>
  </si>
  <si>
    <t>Chetana Weekly</t>
  </si>
  <si>
    <t>BC</t>
  </si>
  <si>
    <t>HINDU</t>
  </si>
  <si>
    <t>Animal Husbandry &amp; Poultry</t>
  </si>
  <si>
    <t>7065276967</t>
  </si>
  <si>
    <t>1</t>
  </si>
  <si>
    <t>1.70 Yrs</t>
  </si>
  <si>
    <t>26 Feb 2024</t>
  </si>
  <si>
    <t>&lt;= 2 Years</t>
  </si>
  <si>
    <t>06-Mar-2024</t>
  </si>
  <si>
    <t>26-Jun-2025</t>
  </si>
  <si>
    <t>Open</t>
  </si>
  <si>
    <t>Manoj Kumar/SF0050576</t>
  </si>
  <si>
    <t>FN25-26-02235</t>
  </si>
  <si>
    <t>As per complaint against the staff Raushan Kumar/SF0086753 it is observed that he collected Rs.30,000/- from the one borrower on 29-Jan-2025 and also inputted Rs.12320/- through EMI staff absconded 10-Sep-2025. Borrower provided digital transaction as a proof.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</si>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</sst>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[$-409]dd/mmm/yy;@"/>
    <numFmt numFmtId="172" formatCode="[$-14009]dd/mm/yyyy;@"/>
    <numFmt numFmtId="173" formatCode="[$-409]h:mm\ AM/PM;@"/>
    <numFmt numFmtId="174" formatCode="&quot;₹&quot;\ #,##0"/>
    <numFmt numFmtId="175" formatCode="dd/mm/yyyy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1" fillId="0" borderId="1" xfId="0" applyNumberFormat="1" applyFont="1" applyBorder="1" applyAlignment="1" applyProtection="1">
      <alignment horizontal="left" vertical="center"/>
      <protection locked="0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3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4" fontId="18" fillId="6" borderId="1" xfId="1" applyNumberFormat="1" applyFont="1" applyFill="1" applyBorder="1" applyAlignment="1" applyProtection="1">
      <alignment horizontal="center" vertical="center"/>
      <protection hidden="1"/>
    </xf>
    <xf numFmtId="174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4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5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34" fillId="2" borderId="1" xfId="0" applyFont="1" applyFill="1" applyBorder="1" applyAlignment="1" applyProtection="1">
      <alignment vertical="center"/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BH3434</v>
      </c>
      <c r="D5" s="111" t="str">
        <f>IF('Physical Cash at Safe'!D28="Yes",'Physical Cash at Safe'!A4,'Borrower Wise Details'!C5)</f>
        <v>Barauli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45915</v>
      </c>
      <c r="H5" s="113" t="s">
        <v>292</v>
      </c>
      <c r="I5" s="112">
        <v>45915</v>
      </c>
      <c r="J5" s="115" t="str">
        <f>IF('Physical Cash at Safe'!D28="Yes",'Physical Cash at Safe'!E28,IF('Borrower Wise Details'!D5&lt;&gt;"",'Borrower Wise Details'!D5,""))</f>
        <v>FN25-26-02235</v>
      </c>
      <c r="K5" s="116">
        <v>1</v>
      </c>
      <c r="L5" s="117">
        <v>30000</v>
      </c>
      <c r="M5" s="117">
        <v>12320</v>
      </c>
      <c r="N5" s="117" t="s">
        <v>89</v>
      </c>
      <c r="O5" s="117" t="s">
        <v>90</v>
      </c>
      <c r="P5" s="117" t="s">
        <v>91</v>
      </c>
      <c r="Q5" s="117" t="s">
        <v>92</v>
      </c>
      <c r="R5" s="119" t="str">
        <f>IF('Physical Cash at Safe'!$D$28="Yes",'Physical Cash at Safe'!$A$28,IF('Borrower Wise Details'!F5&lt;&gt;"",'Borrower Wise Details'!F5,""))</f>
        <v>Raushan Kumar</v>
      </c>
      <c r="S5" s="115" t="str">
        <f>IF('Physical Cash at Safe'!$D$28="Yes",'Physical Cash at Safe'!$C$28,IF('Borrower Wise Details'!H5&lt;&gt;"",'Borrower Wise Details'!H5,""))</f>
        <v>Credit Assistant</v>
      </c>
      <c r="T5" s="115" t="str">
        <f>IF('Physical Cash at Safe'!$D$28="Yes",'Physical Cash at Safe'!$B$28,IF('Borrower Wise Details'!G5&lt;&gt;"",'Borrower Wise Details'!G5,""))</f>
        <v>SF0086753</v>
      </c>
      <c r="U5" s="120" t="s">
        <v>93</v>
      </c>
      <c r="V5" s="112">
        <v>45910</v>
      </c>
      <c r="W5" s="121" t="str">
        <f>IF('Physical Cash at Safe'!$D$28="Yes","Safe Locker Cash Siphoned Off",IF('Borrower Wise Details'!$P$5&lt;&gt;"",'Borrower Wise Details'!$P$5,""))</f>
        <v>Pre-Closure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94</v>
      </c>
      <c r="Z5" s="112">
        <v>45999</v>
      </c>
      <c r="AA5" s="112">
        <v>45999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30000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12320</v>
      </c>
      <c r="AE5" s="101">
        <f>IF(AND(AC5="",AD5=""),"",IF(AD5="",AC5,AC5-IF(ISNUMBER(AD5),AD5,0)))</f>
        <v>17680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45999</v>
      </c>
      <c r="AH5" s="164" t="s">
        <v>291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0" t="s">
        <v>97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9" t="str">
        <f>IF('Fraud Investigation Report'!C5="","",'Fraud Investigation Report'!C5)</f>
        <v>BH3434</v>
      </c>
      <c r="C5" s="96" t="str">
        <f>IF('Fraud Investigation Report'!D5="","",'Fraud Investigation Report'!D5)</f>
        <v>Barauli</v>
      </c>
      <c r="D5" s="97" t="str">
        <f>IF(OR('Fraud Investigation Report'!R5="",'Fraud Investigation Report'!R5=0),"",'Fraud Investigation Report'!R5)</f>
        <v>Raushan Kumar</v>
      </c>
      <c r="E5" s="97" t="str">
        <f>IF(OR('Fraud Investigation Report'!T5="",'Fraud Investigation Report'!T5=0),"",'Fraud Investigation Report'!T5)</f>
        <v>SF0086753</v>
      </c>
      <c r="F5" s="97" t="str">
        <f>IF(OR('Fraud Investigation Report'!S5="",'Fraud Investigation Report'!S5=0),"",'Fraud Investigation Report'!S5)</f>
        <v>Credit Assistant</v>
      </c>
      <c r="G5" s="96" t="str">
        <f>IF('Fraud Investigation Report'!J5="","",'Fraud Investigation Report'!J5)</f>
        <v>FN25-26-02235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98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30000</v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30000</v>
      </c>
      <c r="O5" s="98">
        <f>IF('Fraud Investigation Report'!AD5="","",'Fraud Investigation Report'!AD5)</f>
        <v>12320</v>
      </c>
      <c r="P5" s="101">
        <f>IF(AND(N5="",O5=""),"",IF(O5="",N5,N5-IF(ISNUMBER(O5),O5,0)))</f>
        <v>17680</v>
      </c>
      <c r="Q5" s="43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7" activePane="bottomLeft" state="frozen"/>
      <selection pane="bottomLeft" activeCell="A26" sqref="A26:E26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31" t="s">
        <v>52</v>
      </c>
      <c r="B1" s="132"/>
      <c r="C1" s="132"/>
      <c r="D1" s="132"/>
      <c r="E1" s="133"/>
    </row>
    <row r="2" spans="1:5" ht="18">
      <c r="A2" s="53"/>
      <c r="B2" s="134" t="s">
        <v>53</v>
      </c>
      <c r="C2" s="134"/>
      <c r="D2" s="134"/>
      <c r="E2" s="54"/>
    </row>
    <row r="3" spans="1:5" ht="14.4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56" t="s">
        <v>121</v>
      </c>
      <c r="B4" s="41" t="s">
        <v>122</v>
      </c>
      <c r="C4" s="41" t="s">
        <v>123</v>
      </c>
      <c r="D4" s="41" t="s">
        <v>124</v>
      </c>
      <c r="E4" s="41" t="s">
        <v>125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58" t="s">
        <v>131</v>
      </c>
      <c r="B6" s="59">
        <v>45969</v>
      </c>
      <c r="C6" s="59">
        <v>45968</v>
      </c>
      <c r="D6" s="59">
        <v>45969</v>
      </c>
      <c r="E6" s="60">
        <v>0.27083333333333298</v>
      </c>
    </row>
    <row r="7" spans="1:5" ht="15.6">
      <c r="A7" s="135" t="s">
        <v>132</v>
      </c>
      <c r="B7" s="136"/>
      <c r="C7" s="136"/>
      <c r="D7" s="136"/>
      <c r="E7" s="136"/>
    </row>
    <row r="8" spans="1:5" ht="15" customHeight="1">
      <c r="A8" s="162" t="s">
        <v>133</v>
      </c>
      <c r="B8" s="137" t="s">
        <v>134</v>
      </c>
      <c r="C8" s="138"/>
      <c r="D8" s="139" t="s">
        <v>135</v>
      </c>
      <c r="E8" s="140"/>
    </row>
    <row r="9" spans="1:5" ht="14.4">
      <c r="A9" s="163"/>
      <c r="B9" s="61" t="s">
        <v>136</v>
      </c>
      <c r="C9" s="62" t="s">
        <v>137</v>
      </c>
      <c r="D9" s="62" t="s">
        <v>136</v>
      </c>
      <c r="E9" s="62" t="s">
        <v>137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/>
      <c r="C11" s="65">
        <f>B11*A11</f>
        <v>0</v>
      </c>
      <c r="D11" s="67"/>
      <c r="E11" s="65">
        <f t="shared" ref="E11:E17" si="0">D11*A11</f>
        <v>0</v>
      </c>
    </row>
    <row r="12" spans="1:5" ht="14.4">
      <c r="A12" s="66">
        <v>200</v>
      </c>
      <c r="B12" s="67"/>
      <c r="C12" s="65">
        <f>B12*A12</f>
        <v>0</v>
      </c>
      <c r="D12" s="67"/>
      <c r="E12" s="65">
        <f t="shared" si="0"/>
        <v>0</v>
      </c>
    </row>
    <row r="13" spans="1:5" ht="14.4">
      <c r="A13" s="66">
        <v>100</v>
      </c>
      <c r="B13" s="67"/>
      <c r="C13" s="65">
        <f t="shared" ref="C13:C17" si="1">B13*A13</f>
        <v>0</v>
      </c>
      <c r="D13" s="67"/>
      <c r="E13" s="65">
        <f t="shared" si="0"/>
        <v>0</v>
      </c>
    </row>
    <row r="14" spans="1:5" ht="14.4">
      <c r="A14" s="66">
        <v>50</v>
      </c>
      <c r="B14" s="67"/>
      <c r="C14" s="65">
        <f t="shared" si="1"/>
        <v>0</v>
      </c>
      <c r="D14" s="67"/>
      <c r="E14" s="65">
        <f t="shared" si="0"/>
        <v>0</v>
      </c>
    </row>
    <row r="15" spans="1:5" ht="14.4">
      <c r="A15" s="66">
        <v>20</v>
      </c>
      <c r="B15" s="67"/>
      <c r="C15" s="65">
        <f t="shared" si="1"/>
        <v>0</v>
      </c>
      <c r="D15" s="67"/>
      <c r="E15" s="65">
        <f t="shared" si="0"/>
        <v>0</v>
      </c>
    </row>
    <row r="16" spans="1:5" ht="14.4">
      <c r="A16" s="66">
        <v>10</v>
      </c>
      <c r="B16" s="67"/>
      <c r="C16" s="65">
        <f t="shared" si="1"/>
        <v>0</v>
      </c>
      <c r="D16" s="67"/>
      <c r="E16" s="65">
        <f t="shared" si="0"/>
        <v>0</v>
      </c>
    </row>
    <row r="17" spans="1:5" ht="14.4">
      <c r="A17" s="66">
        <v>5</v>
      </c>
      <c r="B17" s="67"/>
      <c r="C17" s="65">
        <f t="shared" si="1"/>
        <v>0</v>
      </c>
      <c r="D17" s="67"/>
      <c r="E17" s="65">
        <f t="shared" si="0"/>
        <v>0</v>
      </c>
    </row>
    <row r="18" spans="1:5" ht="14.4">
      <c r="A18" s="68" t="s">
        <v>138</v>
      </c>
      <c r="B18" s="69"/>
      <c r="C18" s="65">
        <f>B18</f>
        <v>0</v>
      </c>
      <c r="D18" s="69"/>
      <c r="E18" s="70">
        <f>D18</f>
        <v>0</v>
      </c>
    </row>
    <row r="19" spans="1:5" ht="14.4">
      <c r="A19" s="71"/>
      <c r="B19" s="72" t="s">
        <v>139</v>
      </c>
      <c r="C19" s="73">
        <f>SUM(C10:C18)</f>
        <v>0</v>
      </c>
      <c r="D19" s="72" t="s">
        <v>139</v>
      </c>
      <c r="E19" s="73">
        <f>SUM(E10:E18)</f>
        <v>0</v>
      </c>
    </row>
    <row r="20" spans="1:5" ht="30" customHeight="1">
      <c r="A20" s="141" t="s">
        <v>140</v>
      </c>
      <c r="B20" s="142"/>
      <c r="C20" s="74">
        <v>188909</v>
      </c>
      <c r="D20" s="75" t="s">
        <v>141</v>
      </c>
      <c r="E20" s="76"/>
    </row>
    <row r="21" spans="1:5" ht="30" customHeight="1">
      <c r="A21" s="143" t="s">
        <v>142</v>
      </c>
      <c r="B21" s="144"/>
      <c r="C21" s="76"/>
      <c r="D21" s="75" t="s">
        <v>143</v>
      </c>
      <c r="E21" s="76"/>
    </row>
    <row r="22" spans="1:5" ht="30" customHeight="1">
      <c r="A22" s="143" t="s">
        <v>144</v>
      </c>
      <c r="B22" s="144"/>
      <c r="C22" s="76"/>
      <c r="D22" s="77" t="s">
        <v>145</v>
      </c>
      <c r="E22" s="76"/>
    </row>
    <row r="23" spans="1:5" ht="30" customHeight="1">
      <c r="A23" s="143" t="s">
        <v>146</v>
      </c>
      <c r="B23" s="144"/>
      <c r="C23" s="78">
        <f>(C19+C21)-(E20+E21)-E19</f>
        <v>0</v>
      </c>
      <c r="D23" s="79" t="s">
        <v>147</v>
      </c>
      <c r="E23" s="76"/>
    </row>
    <row r="24" spans="1:5" ht="82.5" customHeight="1">
      <c r="A24" s="75" t="s">
        <v>148</v>
      </c>
      <c r="B24" s="145" t="s">
        <v>149</v>
      </c>
      <c r="C24" s="145"/>
      <c r="D24" s="145"/>
      <c r="E24" s="145"/>
    </row>
    <row r="25" spans="1:5" ht="57.75" customHeight="1">
      <c r="A25" s="80" t="s">
        <v>150</v>
      </c>
      <c r="B25" s="146" t="s">
        <v>151</v>
      </c>
      <c r="C25" s="146"/>
      <c r="D25" s="146"/>
      <c r="E25" s="146"/>
    </row>
    <row r="26" spans="1:5" ht="20.100000000000001" customHeight="1">
      <c r="A26" s="147" t="s">
        <v>152</v>
      </c>
      <c r="B26" s="147"/>
      <c r="C26" s="147"/>
      <c r="D26" s="147"/>
      <c r="E26" s="147"/>
    </row>
    <row r="27" spans="1:5" ht="27.75" customHeight="1">
      <c r="A27" s="81" t="s">
        <v>153</v>
      </c>
      <c r="B27" s="81" t="s">
        <v>154</v>
      </c>
      <c r="C27" s="81" t="s">
        <v>155</v>
      </c>
      <c r="D27" s="81" t="s">
        <v>156</v>
      </c>
      <c r="E27" s="81" t="s">
        <v>157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158</v>
      </c>
      <c r="B29" s="84" t="s">
        <v>159</v>
      </c>
      <c r="C29" s="81" t="s">
        <v>160</v>
      </c>
      <c r="D29" s="148" t="s">
        <v>161</v>
      </c>
      <c r="E29" s="149"/>
    </row>
    <row r="30" spans="1:5" ht="40.049999999999997" customHeight="1">
      <c r="A30" s="85"/>
      <c r="B30" s="85"/>
      <c r="C30" s="86">
        <f>A30-B30</f>
        <v>0</v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7" t="s">
        <v>162</v>
      </c>
      <c r="B32" s="14"/>
      <c r="C32" s="87" t="s">
        <v>163</v>
      </c>
      <c r="D32" s="155"/>
      <c r="E32" s="156"/>
    </row>
    <row r="33" spans="1:5" ht="18" customHeight="1">
      <c r="A33" s="87" t="s">
        <v>164</v>
      </c>
      <c r="B33" s="129" t="s">
        <v>165</v>
      </c>
      <c r="C33" s="88" t="s">
        <v>166</v>
      </c>
      <c r="D33" s="157" t="s">
        <v>165</v>
      </c>
      <c r="E33" s="158"/>
    </row>
    <row r="34" spans="1:5" ht="27.6">
      <c r="A34" s="88" t="s">
        <v>167</v>
      </c>
      <c r="B34" s="14"/>
      <c r="C34" s="88" t="s">
        <v>168</v>
      </c>
      <c r="D34" s="159"/>
      <c r="E34" s="160"/>
    </row>
    <row r="35" spans="1:5" ht="27.6">
      <c r="A35" s="88" t="s">
        <v>169</v>
      </c>
      <c r="B35" s="14"/>
      <c r="C35" s="88" t="s">
        <v>170</v>
      </c>
      <c r="D35" s="159"/>
      <c r="E35" s="160"/>
    </row>
    <row r="36" spans="1:5" ht="25.5" customHeight="1">
      <c r="A36" s="88" t="s">
        <v>171</v>
      </c>
      <c r="B36" s="14"/>
      <c r="C36" s="88" t="s">
        <v>172</v>
      </c>
      <c r="D36" s="161"/>
      <c r="E36" s="16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/>
      <selection pane="bottomLeft"/>
      <selection pane="bottomRight" activeCell="W5" sqref="W5"/>
    </sheetView>
  </sheetViews>
  <sheetFormatPr defaultColWidth="0" defaultRowHeight="13.8" zeroHeight="1"/>
  <cols>
    <col min="1" max="1" width="8.6640625" style="30" customWidth="1"/>
    <col min="2" max="2" width="13.21875" style="30" customWidth="1"/>
    <col min="3" max="3" width="18.6640625" style="30" customWidth="1"/>
    <col min="4" max="4" width="16.44140625" style="30" customWidth="1"/>
    <col min="5" max="5" width="14.88671875" style="30" customWidth="1"/>
    <col min="6" max="6" width="20.33203125" style="30" customWidth="1"/>
    <col min="7" max="7" width="20.6640625" style="30" customWidth="1"/>
    <col min="8" max="8" width="20.777343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664062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6640625" style="30" customWidth="1"/>
    <col min="23" max="23" width="52.21875" style="30" customWidth="1"/>
    <col min="24" max="24" width="8.6640625" style="30" customWidth="1"/>
    <col min="25" max="16384" width="8.664062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173</v>
      </c>
      <c r="E3" s="35" t="s">
        <v>174</v>
      </c>
      <c r="F3" s="35" t="s">
        <v>175</v>
      </c>
      <c r="U3" s="35" t="s">
        <v>174</v>
      </c>
      <c r="V3" s="35" t="s">
        <v>175</v>
      </c>
    </row>
    <row r="4" spans="1:23" ht="42.75" customHeight="1">
      <c r="A4" s="36" t="s">
        <v>55</v>
      </c>
      <c r="B4" s="37" t="s">
        <v>176</v>
      </c>
      <c r="C4" s="37" t="s">
        <v>99</v>
      </c>
      <c r="D4" s="37" t="s">
        <v>177</v>
      </c>
      <c r="E4" s="37" t="s">
        <v>178</v>
      </c>
      <c r="F4" s="37" t="s">
        <v>179</v>
      </c>
      <c r="G4" s="37" t="s">
        <v>180</v>
      </c>
      <c r="H4" s="37" t="s">
        <v>181</v>
      </c>
      <c r="I4" s="37" t="s">
        <v>182</v>
      </c>
      <c r="J4" s="37" t="s">
        <v>183</v>
      </c>
      <c r="K4" s="37" t="s">
        <v>184</v>
      </c>
      <c r="L4" s="37" t="s">
        <v>185</v>
      </c>
      <c r="M4" s="44" t="s">
        <v>186</v>
      </c>
      <c r="N4" s="37" t="s">
        <v>187</v>
      </c>
      <c r="O4" s="37" t="s">
        <v>188</v>
      </c>
      <c r="P4" s="37" t="s">
        <v>189</v>
      </c>
      <c r="Q4" s="37" t="s">
        <v>190</v>
      </c>
      <c r="R4" s="37" t="s">
        <v>191</v>
      </c>
      <c r="S4" s="37" t="s">
        <v>192</v>
      </c>
      <c r="T4" s="37" t="s">
        <v>193</v>
      </c>
      <c r="U4" s="37" t="s">
        <v>194</v>
      </c>
      <c r="V4" s="37" t="s">
        <v>8</v>
      </c>
      <c r="W4" s="37" t="s">
        <v>195</v>
      </c>
    </row>
    <row r="5" spans="1:23" ht="25.05" customHeight="1">
      <c r="A5" s="38">
        <v>1</v>
      </c>
      <c r="B5" s="39" t="str">
        <f>IF('Loan Outstanding Report'!$G$5="","",'Loan Outstanding Report'!$G$5)</f>
        <v>BH3434</v>
      </c>
      <c r="C5" s="40" t="str">
        <f>IF('Loan Outstanding Report'!$H$5="","",'Loan Outstanding Report'!$H$5)</f>
        <v>Barauli</v>
      </c>
      <c r="D5" s="41" t="s">
        <v>290</v>
      </c>
      <c r="E5" s="42">
        <v>45999</v>
      </c>
      <c r="F5" s="14" t="s">
        <v>196</v>
      </c>
      <c r="G5" s="43" t="s">
        <v>197</v>
      </c>
      <c r="H5" s="43" t="s">
        <v>198</v>
      </c>
      <c r="I5" s="13" t="s">
        <v>199</v>
      </c>
      <c r="J5" s="13" t="s">
        <v>200</v>
      </c>
      <c r="K5" s="13" t="s">
        <v>201</v>
      </c>
      <c r="L5" s="13">
        <v>355498381</v>
      </c>
      <c r="M5" s="13" t="s">
        <v>202</v>
      </c>
      <c r="N5" s="15">
        <v>45000</v>
      </c>
      <c r="O5" s="15">
        <v>560</v>
      </c>
      <c r="P5" s="45" t="s">
        <v>17</v>
      </c>
      <c r="Q5" s="49">
        <v>45686</v>
      </c>
      <c r="R5" s="48">
        <v>30000</v>
      </c>
      <c r="S5" s="48">
        <v>12320</v>
      </c>
      <c r="T5" s="48">
        <v>0</v>
      </c>
      <c r="U5" s="50">
        <f t="shared" ref="U5" si="0">IF(AND(ISBLANK(R5),ISBLANK(S5),ISBLANK(T5)),"",R5-(S5+T5))</f>
        <v>17680</v>
      </c>
      <c r="V5" s="28" t="s">
        <v>24</v>
      </c>
      <c r="W5" s="29" t="s">
        <v>95</v>
      </c>
    </row>
    <row r="6" spans="1:23" ht="25.0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6"/>
      <c r="J6" s="46"/>
      <c r="K6" s="46"/>
      <c r="L6" s="47"/>
      <c r="M6" s="42"/>
      <c r="N6" s="48"/>
      <c r="O6" s="48"/>
      <c r="P6" s="45"/>
      <c r="Q6" s="49"/>
      <c r="R6" s="48"/>
      <c r="S6" s="48"/>
      <c r="T6" s="48"/>
      <c r="U6" s="50" t="str">
        <f t="shared" ref="U6:U69" si="1">IF(AND(ISBLANK(R6),ISBLANK(S6),ISBLANK(T6)),"",R6-(S6+T6))</f>
        <v/>
      </c>
      <c r="V6" s="28"/>
      <c r="W6" s="51"/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8"/>
      <c r="W7" s="51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8"/>
      <c r="W8" s="51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8"/>
      <c r="W9" s="51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8"/>
      <c r="W10" s="51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8"/>
      <c r="W11" s="51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8"/>
      <c r="W12" s="51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8"/>
      <c r="W13" s="51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8"/>
      <c r="W14" s="51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8"/>
      <c r="W15" s="51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8"/>
      <c r="W16" s="51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8"/>
      <c r="W17" s="51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8"/>
      <c r="W18" s="51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8"/>
      <c r="W19" s="51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8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8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8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8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8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8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8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8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8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8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8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8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8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8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8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8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8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8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8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8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8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8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8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8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8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8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8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8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8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8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8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8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8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8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8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8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8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8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8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8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8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8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8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8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8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8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8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8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8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8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8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8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8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8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8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8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8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8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8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8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8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8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8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8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8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8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8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8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8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8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8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8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8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8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8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8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8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8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8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8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8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8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8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8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8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8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8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8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8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8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8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8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8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8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8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8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8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8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8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8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8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8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8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8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8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8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8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8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8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8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8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8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8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8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8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8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8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8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8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8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8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8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8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8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8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8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8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8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8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8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8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8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8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8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8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8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8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8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8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8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8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8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8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8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8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8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8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8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8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8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8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8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8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8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8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8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8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8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8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8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8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8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8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8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8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8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8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8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8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8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8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8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8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8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8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8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8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8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8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8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8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8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8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8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8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8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8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8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8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8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8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8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8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8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8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8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8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8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8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8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8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8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8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8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8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8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8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8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8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8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8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8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8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8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8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8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8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8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8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8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8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8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8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8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8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8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8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8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8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8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8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8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8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8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8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8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8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8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8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8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8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8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8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8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8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8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8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8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8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8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8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8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8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8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8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8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8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8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8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8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8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8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8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8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8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8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8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8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8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8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8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8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8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8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8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8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8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8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8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8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8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8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8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8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8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8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8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8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8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8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8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8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8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8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8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8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8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8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8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8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8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8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8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8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8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8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8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8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8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8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8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8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8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8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8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8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8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8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8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8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8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8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8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8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8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8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8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8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8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8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8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8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8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8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8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8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8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8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8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8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8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8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8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8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8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8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8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8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8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8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8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8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8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8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8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8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8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8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8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8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8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8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8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8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8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8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8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8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8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8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8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8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8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8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8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8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8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8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8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8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8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8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8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8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8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8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8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8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8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8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8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8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8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8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8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8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8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8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8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8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8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8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8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8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8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8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8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8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8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8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8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8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8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8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8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8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8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8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8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8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8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8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8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8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8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8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8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8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8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8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8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8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8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8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8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8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8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8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8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8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8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8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8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8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8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8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8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8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8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8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8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8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8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8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8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8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8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8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8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8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8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8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8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8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8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8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8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8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8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8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8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8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8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8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8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8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8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8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8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8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8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8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8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8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8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8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8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8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8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8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8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8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8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8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8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8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8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8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8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8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8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8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8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8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8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8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8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8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8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8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8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8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8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8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8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8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8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8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8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8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8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8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8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8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8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8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8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8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8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8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8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8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8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8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8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8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8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8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8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8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8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8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8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8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8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8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8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8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8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8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8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8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8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8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8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8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8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8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8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8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8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8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8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8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8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8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8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8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8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8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8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8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8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8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8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8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8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8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8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8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8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8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8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8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8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8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8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8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8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8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8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8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8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8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8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8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8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8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8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8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8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8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8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8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8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8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8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8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8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8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8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8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8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8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8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8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8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8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8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8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8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8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8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8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8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8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8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8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8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8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8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8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8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8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8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8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8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8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8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8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8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8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8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8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8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8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8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8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8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8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8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8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8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8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8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8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8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8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8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8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8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8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8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8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8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8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8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8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8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8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8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8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8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8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8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8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8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8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8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8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8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8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8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8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8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8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8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8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8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8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8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8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8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8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8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8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8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8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8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8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8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8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8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8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8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8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8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8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8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8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8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8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8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8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8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8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8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8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8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8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8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8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8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8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8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8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8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8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8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8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8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8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8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8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8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8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8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8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8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8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8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8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8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8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8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8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8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8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8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8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8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8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8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8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8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8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8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8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8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8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8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8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8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8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8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8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8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8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8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8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8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8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8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8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8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8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8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8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8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8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8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8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8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8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8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8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8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8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8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8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8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8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8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8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8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8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8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8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8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8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8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8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8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8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8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8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8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8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8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8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8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8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8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8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8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8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8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8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8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8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8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8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8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8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8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8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8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8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8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8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8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8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8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8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8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8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8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8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8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8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8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8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8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8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8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8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8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8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8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8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8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8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8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8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8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8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8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8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8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8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8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8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8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8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8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8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8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8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8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8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8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8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8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8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8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8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8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8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8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8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8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8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8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8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8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8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8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8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8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8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8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8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8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8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8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8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8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8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8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8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8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8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8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8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8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8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8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8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8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8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8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8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8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8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8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8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8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8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8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8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8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8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8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8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8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8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8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8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8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8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8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8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8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8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8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8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8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8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8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8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8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8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8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8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8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8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8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8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8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8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8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8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8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8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8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8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8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8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8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8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8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8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8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8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8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8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8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8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8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8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/>
      <selection pane="bottomLeft"/>
      <selection pane="bottomRight" activeCell="A5" sqref="A5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203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204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205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174</v>
      </c>
      <c r="BH3" s="19" t="s">
        <v>206</v>
      </c>
      <c r="BI3" s="10"/>
      <c r="BJ3" s="10"/>
      <c r="BK3" s="10"/>
      <c r="BL3" s="18"/>
      <c r="BM3" s="25"/>
      <c r="BN3" s="10"/>
      <c r="BO3" s="10"/>
      <c r="BP3" s="10"/>
      <c r="BQ3" s="19" t="s">
        <v>174</v>
      </c>
      <c r="BR3" s="19" t="s">
        <v>206</v>
      </c>
    </row>
    <row r="4" spans="1:70" ht="55.2">
      <c r="A4" s="11" t="s">
        <v>207</v>
      </c>
      <c r="B4" s="11" t="s">
        <v>208</v>
      </c>
      <c r="C4" s="11" t="s">
        <v>126</v>
      </c>
      <c r="D4" s="11" t="s">
        <v>120</v>
      </c>
      <c r="E4" s="11" t="s">
        <v>119</v>
      </c>
      <c r="F4" s="11" t="s">
        <v>209</v>
      </c>
      <c r="G4" s="11" t="s">
        <v>116</v>
      </c>
      <c r="H4" s="11" t="s">
        <v>210</v>
      </c>
      <c r="I4" s="11" t="s">
        <v>211</v>
      </c>
      <c r="J4" s="11" t="s">
        <v>212</v>
      </c>
      <c r="K4" s="11" t="s">
        <v>213</v>
      </c>
      <c r="L4" s="11" t="s">
        <v>214</v>
      </c>
      <c r="M4" s="11" t="s">
        <v>215</v>
      </c>
      <c r="N4" s="11" t="s">
        <v>216</v>
      </c>
      <c r="O4" s="11" t="s">
        <v>182</v>
      </c>
      <c r="P4" s="11" t="s">
        <v>217</v>
      </c>
      <c r="Q4" s="11" t="s">
        <v>218</v>
      </c>
      <c r="R4" s="11" t="s">
        <v>219</v>
      </c>
      <c r="S4" s="11" t="s">
        <v>220</v>
      </c>
      <c r="T4" s="11" t="s">
        <v>221</v>
      </c>
      <c r="U4" s="11" t="s">
        <v>222</v>
      </c>
      <c r="V4" s="11" t="s">
        <v>223</v>
      </c>
      <c r="W4" s="11" t="s">
        <v>224</v>
      </c>
      <c r="X4" s="11" t="s">
        <v>225</v>
      </c>
      <c r="Y4" s="11" t="s">
        <v>226</v>
      </c>
      <c r="Z4" s="11" t="s">
        <v>227</v>
      </c>
      <c r="AA4" s="11" t="s">
        <v>228</v>
      </c>
      <c r="AB4" s="11" t="s">
        <v>229</v>
      </c>
      <c r="AC4" s="11" t="s">
        <v>230</v>
      </c>
      <c r="AD4" s="11" t="s">
        <v>231</v>
      </c>
      <c r="AE4" s="11" t="s">
        <v>232</v>
      </c>
      <c r="AF4" s="11" t="s">
        <v>233</v>
      </c>
      <c r="AG4" s="11" t="s">
        <v>234</v>
      </c>
      <c r="AH4" s="11" t="s">
        <v>235</v>
      </c>
      <c r="AI4" s="11" t="s">
        <v>236</v>
      </c>
      <c r="AJ4" s="11" t="s">
        <v>237</v>
      </c>
      <c r="AK4" s="11" t="s">
        <v>238</v>
      </c>
      <c r="AL4" s="11" t="s">
        <v>239</v>
      </c>
      <c r="AM4" s="11" t="s">
        <v>240</v>
      </c>
      <c r="AN4" s="11" t="s">
        <v>241</v>
      </c>
      <c r="AO4" s="11" t="s">
        <v>242</v>
      </c>
      <c r="AP4" s="11" t="s">
        <v>243</v>
      </c>
      <c r="AQ4" s="11" t="s">
        <v>244</v>
      </c>
      <c r="AR4" s="11" t="s">
        <v>245</v>
      </c>
      <c r="AS4" s="11" t="s">
        <v>246</v>
      </c>
      <c r="AT4" s="11" t="s">
        <v>247</v>
      </c>
      <c r="AU4" s="11" t="s">
        <v>248</v>
      </c>
      <c r="AV4" s="11" t="s">
        <v>249</v>
      </c>
      <c r="AW4" s="11" t="s">
        <v>250</v>
      </c>
      <c r="AX4" s="11" t="s">
        <v>251</v>
      </c>
      <c r="AY4" s="11" t="s">
        <v>252</v>
      </c>
      <c r="AZ4" s="11" t="s">
        <v>253</v>
      </c>
      <c r="BA4" s="11" t="s">
        <v>254</v>
      </c>
      <c r="BB4" s="11" t="s">
        <v>255</v>
      </c>
      <c r="BC4" s="11" t="s">
        <v>256</v>
      </c>
      <c r="BD4" s="11" t="s">
        <v>257</v>
      </c>
      <c r="BE4" s="11" t="s">
        <v>258</v>
      </c>
      <c r="BF4" s="11" t="s">
        <v>259</v>
      </c>
      <c r="BG4" s="20" t="s">
        <v>260</v>
      </c>
      <c r="BH4" s="21" t="s">
        <v>261</v>
      </c>
      <c r="BI4" s="21" t="s">
        <v>262</v>
      </c>
      <c r="BJ4" s="21" t="s">
        <v>263</v>
      </c>
      <c r="BK4" s="21" t="s">
        <v>264</v>
      </c>
      <c r="BL4" s="22" t="s">
        <v>265</v>
      </c>
      <c r="BM4" s="21" t="s">
        <v>266</v>
      </c>
      <c r="BN4" s="21" t="s">
        <v>267</v>
      </c>
      <c r="BO4" s="21" t="s">
        <v>268</v>
      </c>
      <c r="BP4" s="21" t="s">
        <v>269</v>
      </c>
      <c r="BQ4" s="21" t="s">
        <v>270</v>
      </c>
      <c r="BR4" s="21" t="s">
        <v>271</v>
      </c>
    </row>
    <row r="5" spans="1:70" s="1" customFormat="1" ht="15" customHeight="1">
      <c r="A5" s="12">
        <v>1</v>
      </c>
      <c r="B5" s="13" t="s">
        <v>272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199848</v>
      </c>
      <c r="J5" s="13" t="s">
        <v>273</v>
      </c>
      <c r="K5" s="13">
        <v>199848</v>
      </c>
      <c r="L5" s="13" t="s">
        <v>274</v>
      </c>
      <c r="M5" s="13" t="s">
        <v>275</v>
      </c>
      <c r="N5" s="13">
        <v>487502</v>
      </c>
      <c r="O5" s="13" t="s">
        <v>199</v>
      </c>
      <c r="P5" s="13">
        <v>796380</v>
      </c>
      <c r="Q5" s="13" t="s">
        <v>276</v>
      </c>
      <c r="R5" s="13" t="s">
        <v>277</v>
      </c>
      <c r="S5" s="13" t="s">
        <v>200</v>
      </c>
      <c r="T5" s="13" t="s">
        <v>200</v>
      </c>
      <c r="U5" s="13" t="s">
        <v>278</v>
      </c>
      <c r="V5" s="13" t="s">
        <v>279</v>
      </c>
      <c r="W5" s="13">
        <v>541</v>
      </c>
      <c r="X5" s="13" t="s">
        <v>280</v>
      </c>
      <c r="Y5" s="13">
        <v>355498381</v>
      </c>
      <c r="Z5" s="13" t="s">
        <v>201</v>
      </c>
      <c r="AA5" s="13" t="s">
        <v>281</v>
      </c>
      <c r="AB5" s="13" t="s">
        <v>202</v>
      </c>
      <c r="AC5" s="15">
        <v>45000</v>
      </c>
      <c r="AD5" s="13" t="s">
        <v>165</v>
      </c>
      <c r="AE5" s="13">
        <v>102</v>
      </c>
      <c r="AF5" s="13" t="s">
        <v>282</v>
      </c>
      <c r="AG5" s="13" t="s">
        <v>283</v>
      </c>
      <c r="AH5" s="13" t="s">
        <v>284</v>
      </c>
      <c r="AI5" s="13" t="s">
        <v>285</v>
      </c>
      <c r="AJ5" s="13" t="s">
        <v>286</v>
      </c>
      <c r="AK5" s="15">
        <v>560</v>
      </c>
      <c r="AL5" s="15">
        <v>560</v>
      </c>
      <c r="AM5" s="13" t="s">
        <v>287</v>
      </c>
      <c r="AN5" s="15">
        <v>27989.29</v>
      </c>
      <c r="AO5" s="15">
        <v>10650.71</v>
      </c>
      <c r="AP5" s="15">
        <v>38640</v>
      </c>
      <c r="AQ5" s="15">
        <v>17010.71</v>
      </c>
      <c r="AR5" s="15">
        <v>1418.29</v>
      </c>
      <c r="AS5" s="15">
        <v>18429</v>
      </c>
      <c r="AT5" s="15">
        <v>9493.52</v>
      </c>
      <c r="AU5" s="15">
        <v>1146.48</v>
      </c>
      <c r="AV5" s="15">
        <v>10640</v>
      </c>
      <c r="AW5" s="13">
        <v>88</v>
      </c>
      <c r="AX5" s="13" t="s">
        <v>165</v>
      </c>
      <c r="AY5" s="13" t="s">
        <v>165</v>
      </c>
      <c r="AZ5" s="13" t="s">
        <v>165</v>
      </c>
      <c r="BA5" s="13" t="s">
        <v>165</v>
      </c>
      <c r="BB5" s="13" t="s">
        <v>165</v>
      </c>
      <c r="BC5" s="13" t="s">
        <v>288</v>
      </c>
      <c r="BD5" s="13" t="s">
        <v>165</v>
      </c>
      <c r="BE5" s="13" t="s">
        <v>165</v>
      </c>
      <c r="BF5" s="15">
        <v>0</v>
      </c>
      <c r="BG5" s="13" t="s">
        <v>200</v>
      </c>
      <c r="BH5" s="23" t="s">
        <v>289</v>
      </c>
      <c r="BI5" s="14" t="s">
        <v>10</v>
      </c>
      <c r="BJ5" s="24">
        <v>45999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17680</v>
      </c>
      <c r="BQ5" s="28" t="s">
        <v>24</v>
      </c>
      <c r="BR5" s="29" t="s">
        <v>95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2025-12-08T11:22:19Z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5FF5FE3D792F4F4EBC4EA88ED2AB9340_12</vt:lpwstr>
  </property>
  <property fmtid="{D5CDD505-2E9C-101B-9397-08002B2CF9AE}" pid="3" name="KSOProductBuildVer">
    <vt:lpwstr>1033-12.2.0.23155</vt:lpwstr>
  </property>
</Properties>
</file>