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alapathar CSS 107892/"/>
    </mc:Choice>
  </mc:AlternateContent>
  <xr:revisionPtr revIDLastSave="11" documentId="13_ncr:1_{B8E091DF-9981-45C1-B801-53C4A5BFC892}" xr6:coauthVersionLast="47" xr6:coauthVersionMax="47" xr10:uidLastSave="{D94937AB-3D98-4466-A1F5-76F4F227FBA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<sst xmlns="http://schemas.openxmlformats.org/spreadsheetml/2006/main" count="397" uniqueCount="319">
  <si>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</si>
  <si>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</si>
  <si>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</si>
  <si>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</si>
  <si>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</si>
  <si>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</si>
  <si>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</si>
  <si>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</si>
  <si>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</si>
  <si>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</si>
  <si>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</si>
  <si>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</si>
  <si>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</si>
  <si>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</si>
  <si>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</si>
  <si>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</si>
  <si>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</si>
  <si>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</si>
  <si>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</si>
  <si>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</si>
  <si>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</si>
  <si>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</si>
  <si>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</si>
  <si>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</si>
  <si>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</si>
  <si>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</si>
  <si>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</si>
  <si>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</si>
  <si>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</si>
  <si>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</si>
  <si>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</si>
  <si>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</si>
  <si>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</si>
  <si>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</si>
  <si>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</si>
  <si>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</si>
  <si>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</si>
  <si>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</si>
  <si>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</si>
  <si>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</si>
  <si>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</si>
  <si>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</si>
  <si>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</si>
  <si>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</si>
  <si>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</si>
  <si>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</si>
  <si>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</si>
  <si>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</si>
  <si>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</si>
  <si>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</si>
  <si>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</si>
  <si>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</si>
  <si>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</si>
  <si>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</si>
  <si>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</si>
  <si>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</si>
  <si>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</si>
  <si>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</si>
  <si>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</si>
  <si>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</si>
  <si>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</si>
  <si>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</si>
  <si>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</si>
  <si>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</si>
  <si>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</si>
  <si>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</si>
  <si>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</si>
  <si>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</si>
  <si>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</si>
  <si>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</si>
  <si>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</si>
  <si>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</si>
  <si>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</si>
  <si>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</si>
  <si>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</si>
  <si>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</si>
  <si>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</si>
  <si>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</si>
  <si>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</si>
  <si>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</si>
  <si>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</si>
  <si>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</si>
  <si>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</si>
  <si>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</si>
  <si>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</si>
  <si>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</si>
  <si>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</si>
  <si>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</si>
  <si>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</si>
  <si>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</si>
  <si>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</si>
  <si>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</si>
  <si>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</si>
  <si>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</si>
  <si>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</si>
  <si>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</si>
  <si>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</si>
  <si>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</si>
  <si>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</si>
  <si>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</si>
  <si>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</si>
  <si>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</si>
  <si>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</si>
  <si>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</si>
  <si>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</si>
  <si>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</si>
  <si>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</si>
  <si>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</si>
  <si>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</si>
  <si>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</si>
  <si>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</si>
  <si>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</si>
  <si>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</si>
  <si>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</si>
  <si>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</si>
  <si>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</si>
  <si>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</si>
  <si>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</si>
  <si>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</si>
  <si>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</si>
  <si>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</si>
  <si>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</si>
  <si>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</si>
  <si>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</si>
  <si>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</si>
  <si>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</si>
  <si>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</si>
  <si>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</si>
  <si>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</si>
  <si>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</si>
  <si>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</si>
  <si>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</si>
  <si>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</si>
  <si>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</si>
  <si>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</si>
  <si>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</si>
  <si>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</si>
  <si>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</si>
  <si>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</si>
  <si>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</si>
  <si>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</si>
  <si>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</si>
  <si>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</si>
  <si>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</si>
  <si>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</si>
  <si>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</si>
  <si>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</si>
  <si>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</si>
  <si>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</si>
  <si>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</si>
  <si>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</si>
  <si>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</si>
  <si>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</si>
  <si>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</si>
  <si>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</si>
  <si>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</si>
  <si>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</si>
  <si>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</si>
  <si>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</si>
  <si>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</si>
  <si>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</si>
  <si>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</si>
  <si>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</si>
  <si>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</si>
  <si>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</si>
  <si>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</si>
  <si>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</si>
  <si>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</si>
  <si>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</si>
  <si>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</si>
  <si>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</si>
  <si>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</si>
  <si>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</si>
  <si>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</si>
  <si>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</si>
  <si>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</si>
  <si>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</si>
  <si>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</si>
  <si>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</si>
  <si>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</si>
  <si>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</si>
  <si>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</si>
  <si>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</si>
  <si>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</si>
  <si>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</si>
  <si>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</si>
  <si>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</si>
  <si>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</si>
  <si>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</si>
  <si>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</si>
  <si>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</si>
  <si>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</si>
  <si>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</si>
  <si>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</si>
  <si>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</si>
  <si>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</si>
  <si>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</si>
  <si>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</si>
  <si>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</si>
  <si>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</si>
  <si>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</si>
  <si>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</si>
  <si>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</si>
  <si>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</si>
  <si>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</si>
  <si>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</si>
  <si>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</si>
  <si>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</si>
  <si>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</si>
  <si>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</si>
  <si>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</si>
  <si>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</si>
  <si>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</si>
  <si>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</si>
  <si>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</si>
  <si>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</si>
  <si>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</si>
  <si>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</si>
  <si>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</si>
  <si>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</si>
  <si>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</si>
  <si>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</si>
  <si>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</si>
  <si>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</si>
  <si>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</si>
  <si>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</si>
  <si>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</si>
  <si>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</si>
  <si>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</si>
  <si>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</si>
  <si>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</si>
  <si>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</si>
  <si>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</si>
  <si>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</si>
  <si>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</si>
  <si>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</si>
  <si>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</si>
  <si>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</si>
  <si>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</si>
  <si>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</si>
  <si>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</si>
  <si>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</si>
  <si>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</si>
  <si>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</si>
  <si>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</si>
  <si>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</si>
  <si>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</si>
  <si>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</si>
  <si>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</si>
  <si>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Completed-Report Submitted</t>
  </si>
  <si>
    <t>East</t>
  </si>
  <si>
    <t>Odisha</t>
  </si>
  <si>
    <t>Chetana</t>
  </si>
  <si>
    <t>GENERAL</t>
  </si>
  <si>
    <t>HINDU</t>
  </si>
  <si>
    <t>Agriculture &amp; Farming</t>
  </si>
  <si>
    <t>Tue</t>
  </si>
  <si>
    <t>&gt; 2 to 4 Years</t>
  </si>
  <si>
    <t>Open</t>
  </si>
  <si>
    <t>Sidharth Sankar Sahoo/SF0074779</t>
  </si>
  <si>
    <t>BC</t>
  </si>
  <si>
    <t>1</t>
  </si>
  <si>
    <t>Cuttack</t>
  </si>
  <si>
    <t>Athagarh</t>
  </si>
  <si>
    <t>OR2915</t>
  </si>
  <si>
    <t>Kalapathar</t>
  </si>
  <si>
    <t>Kantilo</t>
  </si>
  <si>
    <t>SF0040733</t>
  </si>
  <si>
    <t>Sanjaya Behera</t>
  </si>
  <si>
    <t>543734</t>
  </si>
  <si>
    <t>nila</t>
  </si>
  <si>
    <t>SID951375297961</t>
  </si>
  <si>
    <t>SALI SAHOO</t>
  </si>
  <si>
    <t>Baideswar</t>
  </si>
  <si>
    <t>SF0071803</t>
  </si>
  <si>
    <t>Sumanta Kumar Nath</t>
  </si>
  <si>
    <t>327507</t>
  </si>
  <si>
    <t>MAA TARINI</t>
  </si>
  <si>
    <t>SSF4354331</t>
  </si>
  <si>
    <t>RUBINA RANA</t>
  </si>
  <si>
    <t>04-Apr-2023</t>
  </si>
  <si>
    <t>3</t>
  </si>
  <si>
    <t>5.63 Yrs</t>
  </si>
  <si>
    <t>01 Sep 2021</t>
  </si>
  <si>
    <t>&gt; 4 to 6 Years</t>
  </si>
  <si>
    <t>03-Jun-2023</t>
  </si>
  <si>
    <t>22-May-2025</t>
  </si>
  <si>
    <t>22-Aug-2023</t>
  </si>
  <si>
    <t>2.06 Yrs</t>
  </si>
  <si>
    <t>22 Aug 2023</t>
  </si>
  <si>
    <t>05-Oct-2023</t>
  </si>
  <si>
    <t>04-Sep-2025</t>
  </si>
  <si>
    <t>9776410104</t>
  </si>
  <si>
    <t>9861064081</t>
  </si>
  <si>
    <t>As per loan card borrower paid her EMI Rs 1920/- on dt  01-05-25 to lo Padma lochana Mahapatra but staff has not remitted at office.</t>
  </si>
  <si>
    <t>As per loan card borrower paid her partial EMI Rs 3000/- on dt  03-05-25 to lo Padma lochana Mahapatra but staff has not remitted at office.</t>
  </si>
  <si>
    <t>Padmalochan Mohapatra</t>
  </si>
  <si>
    <t>SF0047731</t>
  </si>
  <si>
    <t>Loan Officer</t>
  </si>
  <si>
    <t>Dual Staff</t>
  </si>
  <si>
    <t>Available &amp; Updated</t>
  </si>
  <si>
    <t>R</t>
  </si>
  <si>
    <t>Ajaya Ku Sahoo</t>
  </si>
  <si>
    <t>SF0090781</t>
  </si>
  <si>
    <t>Branch Quality Manager</t>
  </si>
  <si>
    <t>L</t>
  </si>
  <si>
    <t>Bikash Pattanaik</t>
  </si>
  <si>
    <t>SF0079956</t>
  </si>
  <si>
    <t>Branch Manager</t>
  </si>
  <si>
    <t>Jeetendra Kumar Mahapatra/SF0027163</t>
  </si>
  <si>
    <t>Antaryami Swain/ SF0091039</t>
  </si>
  <si>
    <t>Gobind Prasad Mohanty/ SF0009889</t>
  </si>
  <si>
    <t xml:space="preserve">	
Sanjaya Kumar Sahoo/ SF0070624</t>
  </si>
  <si>
    <t>10:00AM</t>
  </si>
  <si>
    <t>FIR Not Filled</t>
  </si>
  <si>
    <t>Suspended-Not Working</t>
  </si>
  <si>
    <t>As per loan card borrower paid her partial EMI Rs 3000/- on dt  03-05-25 to lo Padma lochana Mahapatra but staff has not remitted at office.Staff posted amount of Rs.1355 on dated 22-05-2025.</t>
  </si>
  <si>
    <t>FN25-26-02238</t>
  </si>
  <si>
    <t>As per loan card borrower paid her partial EMI Rs 3000/- on dt  03-05-25 to lo Padma lochana Mahapatra but staff has not remitted at office.
As per loan card borrower paid her EMI Rs 1920/- on dt  01-05-25 to lo Padma lochana Mahapatra but staff has not remitted at office.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</si>
</sst>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OR2915</v>
      </c>
      <c r="D5" s="63" t="str">
        <f>IF('Physical Cash at Safe'!D28="Yes", 'Physical Cash at Safe'!A4, 'Borrower Wise Details'!C5)</f>
        <v>Kalapathar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45894</v>
      </c>
      <c r="H5" s="107" t="s">
        <v>248</v>
      </c>
      <c r="I5" s="61">
        <v>45916</v>
      </c>
      <c r="J5" s="74" t="str">
        <f>IF('Physical Cash at Safe'!D28="Yes",'Physical Cash at Safe'!E28,IF('Borrower Wise Details'!D5&lt;&gt;"",'Borrower Wise Details'!D5,""))</f>
        <v>FN25-26-02238</v>
      </c>
      <c r="K5" s="81">
        <v>1</v>
      </c>
      <c r="L5" s="82">
        <v>4920</v>
      </c>
      <c r="M5" s="82">
        <v>0</v>
      </c>
      <c r="N5" s="132" t="s">
        <v>309</v>
      </c>
      <c r="O5" s="133" t="s">
        <v>310</v>
      </c>
      <c r="P5" s="133" t="s">
        <v>311</v>
      </c>
      <c r="Q5" s="133" t="s">
        <v>312</v>
      </c>
      <c r="R5" s="75" t="str">
        <f>IF('Physical Cash at Safe'!$D$28="Yes", 'Physical Cash at Safe'!$A$28, IF('Borrower Wise Details'!F5&lt;&gt;"", 'Borrower Wise Details'!F5, ""))</f>
        <v>Padmalochan Mohapatra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SF0047731</v>
      </c>
      <c r="U5" s="77" t="s">
        <v>315</v>
      </c>
      <c r="V5" s="61">
        <v>45913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45911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1355</v>
      </c>
      <c r="AE5" s="126">
        <f>IF(AND(AC5="", AD5=""), "", IF(AD5="", AC5, AC5 - IF(ISNUMBER(AD5), AD5, 0)))</f>
        <v>3565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45916</v>
      </c>
      <c r="AH5" s="70" t="s">
        <v>318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OR2915</v>
      </c>
      <c r="C5" s="50" t="str">
        <f>IF('Fraud Investigation Report'!D5="", "", 'Fraud Investigation Report'!D5)</f>
        <v>Kalapathar</v>
      </c>
      <c r="D5" s="68" t="str">
        <f>IF(OR('Fraud Investigation Report'!R5="", 'Fraud Investigation Report'!R5=0), "", 'Fraud Investigation Report'!R5)</f>
        <v>Padmalochan Mohapatra</v>
      </c>
      <c r="E5" s="68" t="str">
        <f>IF(OR('Fraud Investigation Report'!T5="", 'Fraud Investigation Report'!T5=0), "", 'Fraud Investigation Report'!T5)</f>
        <v>SF0047731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4920</v>
      </c>
      <c r="O5" s="69">
        <f>IF('Fraud Investigation Report'!AD5="", "", 'Fraud Investigation Report'!AD5)</f>
        <v>1355</v>
      </c>
      <c r="P5" s="126">
        <f>IF(AND(N5="", O5=""), "", IF(O5="", N5, N5 - IF(ISNUMBER(O5), O5, 0)))</f>
        <v>3565</v>
      </c>
      <c r="Q5" s="49"/>
      <c r="R5" s="84" t="s">
        <v>314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265</v>
      </c>
      <c r="C4" s="41" t="s">
        <v>263</v>
      </c>
      <c r="D4" s="41" t="s">
        <v>262</v>
      </c>
      <c r="E4" s="41" t="s">
        <v>262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45911</v>
      </c>
      <c r="C6" s="18">
        <v>45910</v>
      </c>
      <c r="D6" s="18">
        <v>45911</v>
      </c>
      <c r="E6" s="19">
        <v>0.46875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292</v>
      </c>
      <c r="C11" s="23">
        <f>B11*A11</f>
        <v>146000</v>
      </c>
      <c r="D11" s="25">
        <v>251</v>
      </c>
      <c r="E11" s="23">
        <f t="shared" ref="E11:E17" si="0">D11*A11</f>
        <v>125500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62</v>
      </c>
      <c r="E12" s="23">
        <f t="shared" si="0"/>
        <v>12400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76</v>
      </c>
      <c r="E13" s="23">
        <f t="shared" si="0"/>
        <v>7600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14</v>
      </c>
      <c r="E14" s="23">
        <f t="shared" si="0"/>
        <v>700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36</v>
      </c>
      <c r="C18" s="23">
        <f>B18</f>
        <v>36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146236</v>
      </c>
      <c r="D19" s="30" t="s">
        <v>76</v>
      </c>
      <c r="E19" s="31">
        <f>SUM(E10:E18)</f>
        <v>146236</v>
      </c>
    </row>
    <row r="20" spans="1:5" ht="30" customHeight="1" x14ac:dyDescent="0.35">
      <c r="A20" s="149" t="s">
        <v>97</v>
      </c>
      <c r="B20" s="150"/>
      <c r="C20" s="32">
        <v>146236</v>
      </c>
      <c r="D20" s="33" t="s">
        <v>91</v>
      </c>
      <c r="E20" s="34">
        <v>0</v>
      </c>
    </row>
    <row r="21" spans="1:5" ht="30" customHeight="1" x14ac:dyDescent="0.3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190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" customHeight="1" x14ac:dyDescent="0.35">
      <c r="A30" s="127"/>
      <c r="B30" s="127"/>
      <c r="C30" s="128"/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220</v>
      </c>
      <c r="B32" s="38" t="s">
        <v>299</v>
      </c>
      <c r="C32" s="37" t="s">
        <v>82</v>
      </c>
      <c r="D32" s="159" t="s">
        <v>300</v>
      </c>
      <c r="E32" s="160"/>
    </row>
    <row r="33" spans="1:5" ht="18" customHeight="1" x14ac:dyDescent="0.35">
      <c r="A33" s="37" t="s">
        <v>83</v>
      </c>
      <c r="B33" s="106" t="s">
        <v>301</v>
      </c>
      <c r="C33" s="39" t="s">
        <v>84</v>
      </c>
      <c r="D33" s="153" t="s">
        <v>305</v>
      </c>
      <c r="E33" s="154"/>
    </row>
    <row r="34" spans="1:5" ht="26" x14ac:dyDescent="0.35">
      <c r="A34" s="39" t="s">
        <v>221</v>
      </c>
      <c r="B34" s="38" t="s">
        <v>302</v>
      </c>
      <c r="C34" s="39" t="s">
        <v>222</v>
      </c>
      <c r="D34" s="155" t="s">
        <v>306</v>
      </c>
      <c r="E34" s="156"/>
    </row>
    <row r="35" spans="1:5" ht="26" x14ac:dyDescent="0.35">
      <c r="A35" s="39" t="s">
        <v>223</v>
      </c>
      <c r="B35" s="38" t="s">
        <v>303</v>
      </c>
      <c r="C35" s="39" t="s">
        <v>225</v>
      </c>
      <c r="D35" s="155" t="s">
        <v>307</v>
      </c>
      <c r="E35" s="156"/>
    </row>
    <row r="36" spans="1:5" ht="25.5" customHeight="1" x14ac:dyDescent="0.35">
      <c r="A36" s="39" t="s">
        <v>224</v>
      </c>
      <c r="B36" s="38" t="s">
        <v>304</v>
      </c>
      <c r="C36" s="39" t="s">
        <v>226</v>
      </c>
      <c r="D36" s="157" t="s">
        <v>308</v>
      </c>
      <c r="E36" s="157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OR2915</v>
      </c>
      <c r="C5" s="119" t="str">
        <f>IF('Loan Outstanding Report'!$H$5="", "", 'Loan Outstanding Report'!$H$5)</f>
        <v>Kalapathar</v>
      </c>
      <c r="D5" s="129" t="s">
        <v>317</v>
      </c>
      <c r="E5" s="65">
        <v>45911</v>
      </c>
      <c r="F5" s="130" t="s">
        <v>296</v>
      </c>
      <c r="G5" s="131" t="s">
        <v>297</v>
      </c>
      <c r="H5" s="49" t="s">
        <v>298</v>
      </c>
      <c r="I5" s="120" t="s">
        <v>269</v>
      </c>
      <c r="J5" s="120" t="s">
        <v>271</v>
      </c>
      <c r="K5" s="120" t="s">
        <v>272</v>
      </c>
      <c r="L5" s="11">
        <v>351334200</v>
      </c>
      <c r="M5" s="65" t="s">
        <v>280</v>
      </c>
      <c r="N5" s="124">
        <v>63000</v>
      </c>
      <c r="O5" s="124">
        <v>3400</v>
      </c>
      <c r="P5" s="121" t="s">
        <v>139</v>
      </c>
      <c r="Q5" s="80">
        <v>45780</v>
      </c>
      <c r="R5" s="124">
        <v>3000</v>
      </c>
      <c r="S5" s="124">
        <v>1355</v>
      </c>
      <c r="T5" s="124">
        <v>0</v>
      </c>
      <c r="U5" s="125">
        <f t="shared" ref="U5" si="0">IF(AND(ISBLANK(R5),ISBLANK(S5),ISBLANK(T5)),"",R5-(S5+T5))</f>
        <v>1645</v>
      </c>
      <c r="V5" s="117" t="s">
        <v>202</v>
      </c>
      <c r="W5" s="122" t="s">
        <v>316</v>
      </c>
    </row>
    <row r="6" spans="1:23" ht="25" customHeight="1" x14ac:dyDescent="0.3">
      <c r="A6" s="64">
        <v>2</v>
      </c>
      <c r="B6" s="60" t="str">
        <f>IF(J6&lt;&gt;"", $B$5, "")</f>
        <v>OR2915</v>
      </c>
      <c r="C6" s="119" t="str">
        <f>IF(J6&lt;&gt;"", $C$5, "")</f>
        <v>Kalapathar</v>
      </c>
      <c r="D6" s="41" t="str">
        <f>IF(J6&lt;&gt;"", $D$5, "")</f>
        <v>FN25-26-02238</v>
      </c>
      <c r="E6" s="65">
        <v>45911</v>
      </c>
      <c r="F6" s="38" t="str">
        <f>IF(J6&lt;&gt;"", $F$5, "")</f>
        <v>Padmalochan Mohapatra</v>
      </c>
      <c r="G6" s="49" t="str">
        <f>IF(J6&lt;&gt;"", $G$5, "")</f>
        <v>SF0047731</v>
      </c>
      <c r="H6" s="49" t="str">
        <f>IF(J6&lt;&gt;"", $H$5, "")</f>
        <v>Loan Officer</v>
      </c>
      <c r="I6" s="120" t="s">
        <v>276</v>
      </c>
      <c r="J6" s="120" t="s">
        <v>278</v>
      </c>
      <c r="K6" s="120" t="s">
        <v>279</v>
      </c>
      <c r="L6" s="11">
        <v>352602766</v>
      </c>
      <c r="M6" s="65" t="s">
        <v>287</v>
      </c>
      <c r="N6" s="124">
        <v>36000</v>
      </c>
      <c r="O6" s="124">
        <v>1920</v>
      </c>
      <c r="P6" s="121" t="s">
        <v>139</v>
      </c>
      <c r="Q6" s="80">
        <v>45778</v>
      </c>
      <c r="R6" s="124">
        <v>1920</v>
      </c>
      <c r="S6" s="124">
        <v>0</v>
      </c>
      <c r="T6" s="124">
        <v>0</v>
      </c>
      <c r="U6" s="125">
        <f t="shared" ref="U6:U69" si="1">IF(AND(ISBLANK(R6),ISBLANK(S6),ISBLANK(T6)),"",R6-(S6+T6))</f>
        <v>1920</v>
      </c>
      <c r="V6" s="117" t="s">
        <v>202</v>
      </c>
      <c r="W6" s="122" t="s">
        <v>294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4">
        <v>45970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4">
        <v>45970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313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262</v>
      </c>
      <c r="E5" s="38" t="s">
        <v>262</v>
      </c>
      <c r="F5" s="38" t="s">
        <v>263</v>
      </c>
      <c r="G5" s="84" t="s">
        <v>264</v>
      </c>
      <c r="H5" s="38" t="s">
        <v>265</v>
      </c>
      <c r="I5" s="84">
        <v>65909</v>
      </c>
      <c r="J5" s="38" t="s">
        <v>266</v>
      </c>
      <c r="K5" s="84">
        <v>65909</v>
      </c>
      <c r="L5" s="84" t="s">
        <v>267</v>
      </c>
      <c r="M5" s="38" t="s">
        <v>268</v>
      </c>
      <c r="N5" s="84">
        <v>107449</v>
      </c>
      <c r="O5" s="84" t="s">
        <v>269</v>
      </c>
      <c r="P5" s="84">
        <v>147423</v>
      </c>
      <c r="Q5" s="38" t="s">
        <v>270</v>
      </c>
      <c r="R5" s="38" t="s">
        <v>252</v>
      </c>
      <c r="S5" s="84" t="s">
        <v>271</v>
      </c>
      <c r="T5" s="84" t="s">
        <v>271</v>
      </c>
      <c r="U5" s="84" t="s">
        <v>253</v>
      </c>
      <c r="V5" s="84" t="s">
        <v>254</v>
      </c>
      <c r="W5" s="84">
        <v>541</v>
      </c>
      <c r="X5" s="38" t="s">
        <v>255</v>
      </c>
      <c r="Y5" s="84">
        <v>351334200</v>
      </c>
      <c r="Z5" s="38" t="s">
        <v>272</v>
      </c>
      <c r="AA5" s="108" t="s">
        <v>280</v>
      </c>
      <c r="AB5" s="84">
        <v>63000</v>
      </c>
      <c r="AC5" s="108" t="s">
        <v>256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3400</v>
      </c>
      <c r="AK5" s="84">
        <v>3400</v>
      </c>
      <c r="AL5" s="108" t="s">
        <v>286</v>
      </c>
      <c r="AM5" s="84">
        <v>60000</v>
      </c>
      <c r="AN5" s="112">
        <v>19555</v>
      </c>
      <c r="AO5" s="112">
        <v>79555</v>
      </c>
      <c r="AP5" s="112">
        <v>3000</v>
      </c>
      <c r="AQ5" s="112">
        <v>0</v>
      </c>
      <c r="AR5" s="112">
        <v>3000</v>
      </c>
      <c r="AS5" s="112">
        <v>3000</v>
      </c>
      <c r="AT5" s="112">
        <v>0</v>
      </c>
      <c r="AU5" s="112">
        <v>3000</v>
      </c>
      <c r="AV5" s="84">
        <v>29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/>
      <c r="BF5" s="38" t="s">
        <v>271</v>
      </c>
      <c r="BG5" s="84" t="s">
        <v>292</v>
      </c>
      <c r="BH5" s="114" t="s">
        <v>259</v>
      </c>
      <c r="BI5" s="38" t="s">
        <v>110</v>
      </c>
      <c r="BJ5" s="85">
        <v>45911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3000</v>
      </c>
      <c r="BQ5" s="117" t="s">
        <v>202</v>
      </c>
      <c r="BR5" s="118" t="s">
        <v>295</v>
      </c>
    </row>
    <row r="6" spans="1:70" s="113" customFormat="1" ht="15" customHeight="1" x14ac:dyDescent="0.35">
      <c r="A6" s="84">
        <v>2</v>
      </c>
      <c r="B6" s="38" t="s">
        <v>250</v>
      </c>
      <c r="C6" s="38" t="s">
        <v>251</v>
      </c>
      <c r="D6" s="38" t="s">
        <v>262</v>
      </c>
      <c r="E6" s="38" t="s">
        <v>262</v>
      </c>
      <c r="F6" s="38" t="s">
        <v>263</v>
      </c>
      <c r="G6" s="84" t="s">
        <v>264</v>
      </c>
      <c r="H6" s="38" t="s">
        <v>265</v>
      </c>
      <c r="I6" s="84">
        <v>65328</v>
      </c>
      <c r="J6" s="38" t="s">
        <v>273</v>
      </c>
      <c r="K6" s="84">
        <v>65328</v>
      </c>
      <c r="L6" s="84" t="s">
        <v>274</v>
      </c>
      <c r="M6" s="38" t="s">
        <v>275</v>
      </c>
      <c r="N6" s="84">
        <v>105123</v>
      </c>
      <c r="O6" s="84" t="s">
        <v>276</v>
      </c>
      <c r="P6" s="84">
        <v>144462</v>
      </c>
      <c r="Q6" s="38" t="s">
        <v>277</v>
      </c>
      <c r="R6" s="38" t="s">
        <v>252</v>
      </c>
      <c r="S6" s="84" t="s">
        <v>278</v>
      </c>
      <c r="T6" s="84" t="s">
        <v>278</v>
      </c>
      <c r="U6" s="84" t="s">
        <v>260</v>
      </c>
      <c r="V6" s="84" t="s">
        <v>254</v>
      </c>
      <c r="W6" s="84">
        <v>541</v>
      </c>
      <c r="X6" s="38" t="s">
        <v>255</v>
      </c>
      <c r="Y6" s="84">
        <v>352602766</v>
      </c>
      <c r="Z6" s="38" t="s">
        <v>279</v>
      </c>
      <c r="AA6" s="108" t="s">
        <v>287</v>
      </c>
      <c r="AB6" s="84">
        <v>36000</v>
      </c>
      <c r="AC6" s="108" t="s">
        <v>256</v>
      </c>
      <c r="AD6" s="84">
        <v>24</v>
      </c>
      <c r="AE6" s="84" t="s">
        <v>261</v>
      </c>
      <c r="AF6" s="84" t="s">
        <v>288</v>
      </c>
      <c r="AG6" s="108" t="s">
        <v>289</v>
      </c>
      <c r="AH6" s="84" t="s">
        <v>257</v>
      </c>
      <c r="AI6" s="108" t="s">
        <v>290</v>
      </c>
      <c r="AJ6" s="84">
        <v>1920</v>
      </c>
      <c r="AK6" s="84">
        <v>1920</v>
      </c>
      <c r="AL6" s="108" t="s">
        <v>291</v>
      </c>
      <c r="AM6" s="84">
        <v>34080</v>
      </c>
      <c r="AN6" s="112">
        <v>10655</v>
      </c>
      <c r="AO6" s="112">
        <v>44735</v>
      </c>
      <c r="AP6" s="112">
        <v>1920</v>
      </c>
      <c r="AQ6" s="112">
        <v>0</v>
      </c>
      <c r="AR6" s="112">
        <v>1920</v>
      </c>
      <c r="AS6" s="112">
        <v>1920</v>
      </c>
      <c r="AT6" s="112">
        <v>0</v>
      </c>
      <c r="AU6" s="112">
        <v>1920</v>
      </c>
      <c r="AV6" s="84">
        <v>25</v>
      </c>
      <c r="AW6" s="84"/>
      <c r="AX6" s="84"/>
      <c r="AY6" s="108"/>
      <c r="AZ6" s="84"/>
      <c r="BA6" s="84"/>
      <c r="BB6" s="84" t="s">
        <v>258</v>
      </c>
      <c r="BC6" s="84" t="s">
        <v>145</v>
      </c>
      <c r="BD6" s="108"/>
      <c r="BE6" s="84"/>
      <c r="BF6" s="38" t="s">
        <v>278</v>
      </c>
      <c r="BG6" s="84" t="s">
        <v>293</v>
      </c>
      <c r="BH6" s="114" t="s">
        <v>259</v>
      </c>
      <c r="BI6" s="38" t="s">
        <v>110</v>
      </c>
      <c r="BJ6" s="85">
        <v>45911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1920</v>
      </c>
      <c r="BQ6" s="117" t="s">
        <v>202</v>
      </c>
      <c r="BR6" s="118" t="s">
        <v>294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2025-09-16T05:29:14Z</dcterms:modified>
</cp:coreProperties>
</file>