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F0070132\Music\My Working File\Pavithra\F25-26\_Fraud\DEC\3-Dec-25\Mukhed\"/>
    </mc:Choice>
  </mc:AlternateContent>
  <xr:revisionPtr revIDLastSave="0" documentId="13_ncr:1_{1A830969-DF7B-4B2F-A61F-D881EF3B7EB1}" xr6:coauthVersionLast="47" xr6:coauthVersionMax="47" xr10:uidLastSave="{00000000-0000-0000-0000-000000000000}"/>
  <bookViews>
    <workbookView xWindow="-110" yWindow="-110" windowWidth="19420" windowHeight="10300" activeTab="1" xr2:uid="{852EFC1F-BBDD-48CC-9BED-1E95488C6B66}"/>
  </bookViews>
  <sheets>
    <sheet name="Sheet1" sheetId="1" r:id="rId1"/>
    <sheet name="Sheet2" sheetId="2" r:id="rId2"/>
  </sheets>
  <externalReferences>
    <externalReference r:id="rId3"/>
    <externalReference r:id="rId4"/>
  </externalReferences>
  <definedNames>
    <definedName name="_xlnm._FilterDatabase" localSheetId="0" hidden="1">Sheet1!$A$4:$AB$4</definedName>
    <definedName name="Type">'[1]Backup sheet'!$A$2:$A$6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36" i="1" l="1"/>
  <c r="U40" i="1" s="1"/>
  <c r="Y9" i="1"/>
  <c r="Y13" i="1"/>
  <c r="T37" i="1"/>
  <c r="U35" i="1"/>
  <c r="T36" i="1"/>
  <c r="W17" i="1"/>
  <c r="W32" i="1"/>
  <c r="W19" i="1"/>
  <c r="W28" i="1"/>
  <c r="W13" i="1"/>
  <c r="Z13" i="1" s="1"/>
  <c r="T38" i="1" s="1"/>
  <c r="T40" i="1" s="1"/>
  <c r="W9" i="1"/>
  <c r="Z9" i="1" s="1"/>
  <c r="W7" i="1"/>
  <c r="W25" i="1"/>
  <c r="W6" i="1"/>
  <c r="W5" i="1"/>
</calcChain>
</file>

<file path=xl/sharedStrings.xml><?xml version="1.0" encoding="utf-8"?>
<sst xmlns="http://schemas.openxmlformats.org/spreadsheetml/2006/main" count="375" uniqueCount="98">
  <si>
    <t>Spandana Sphoorty Financial Limited</t>
  </si>
  <si>
    <t>Internal Audit Department</t>
  </si>
  <si>
    <t>Borrower Wise Details Ver 1.4</t>
  </si>
  <si>
    <t>Home</t>
  </si>
  <si>
    <t>Loan O/s Report</t>
  </si>
  <si>
    <t>Sr. No.</t>
  </si>
  <si>
    <r>
      <t>Branch Code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</si>
  <si>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Branch Name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</si>
  <si>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r>
      <t>Complaint No.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</si>
  <si>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Date of IA Visit
(</t>
    </r>
    <r>
      <rPr>
        <b/>
        <sz val="10"/>
        <color rgb="FFFF0000"/>
        <rFont val="Aptos Narrow"/>
        <family val="2"/>
        <scheme val="minor"/>
      </rPr>
      <t>DD/MMM/YY</t>
    </r>
    <r>
      <rPr>
        <b/>
        <sz val="10"/>
        <color theme="1"/>
        <rFont val="Aptos Narrow"/>
        <family val="2"/>
        <scheme val="minor"/>
      </rPr>
      <t>)</t>
    </r>
  </si>
  <si>
    <r>
      <t xml:space="preserve">Fradulent Staff Name
</t>
    </r>
    <r>
      <rPr>
        <b/>
        <sz val="10"/>
        <color rgb="FFFF0000"/>
        <rFont val="Aptos Narrow"/>
        <family val="2"/>
        <scheme val="minor"/>
      </rPr>
      <t>(Formula from 2 row</t>
    </r>
    <r>
      <rPr>
        <b/>
        <sz val="10"/>
        <color theme="1"/>
        <rFont val="Aptos Narrow"/>
        <family val="2"/>
        <scheme val="minor"/>
      </rPr>
      <t>)</t>
    </r>
  </si>
  <si>
    <r>
      <t>Fradulent Staff Emp. ID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</si>
  <si>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r>
      <t>Fraudulent Staff Designation
(</t>
    </r>
    <r>
      <rPr>
        <b/>
        <sz val="10"/>
        <color rgb="FFFF0000"/>
        <rFont val="Aptos Narrow"/>
        <family val="2"/>
        <scheme val="minor"/>
      </rPr>
      <t>Formula from 2 row</t>
    </r>
    <r>
      <rPr>
        <b/>
        <sz val="10"/>
        <color theme="1"/>
        <rFont val="Aptos Narrow"/>
        <family val="2"/>
        <scheme val="minor"/>
      </rPr>
      <t>)</t>
    </r>
  </si>
  <si>
    <t>Center Number</t>
  </si>
  <si>
    <t>Customer ID</t>
  </si>
  <si>
    <t>Borrower Name</t>
  </si>
  <si>
    <t>Loan ID</t>
  </si>
  <si>
    <r>
      <t>Date of Disbursement as per FIMO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</si>
  <si>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t>Disbursed Amount as per FIMO</t>
  </si>
  <si>
    <t>Installment Amount as per FIMO</t>
  </si>
  <si>
    <r>
      <t>Type of Amount Collected
(</t>
    </r>
    <r>
      <rPr>
        <b/>
        <sz val="10"/>
        <color rgb="FFFF0000"/>
        <rFont val="Aptos Narrow"/>
        <family val="2"/>
        <scheme val="minor"/>
      </rPr>
      <t>Drop Down</t>
    </r>
    <r>
      <rPr>
        <b/>
        <sz val="10"/>
        <color theme="1"/>
        <rFont val="Aptos Narrow"/>
        <family val="2"/>
        <scheme val="minor"/>
      </rPr>
      <t>)</t>
    </r>
  </si>
  <si>
    <r>
      <t>Date of Collection
(</t>
    </r>
    <r>
      <rPr>
        <b/>
        <sz val="10"/>
        <color rgb="FFFF0000"/>
        <rFont val="Aptos Narrow"/>
        <family val="2"/>
        <scheme val="minor"/>
      </rPr>
      <t>DD/MM/YY</t>
    </r>
    <r>
      <rPr>
        <b/>
        <sz val="10"/>
        <color theme="1"/>
        <rFont val="Aptos Narrow"/>
        <family val="2"/>
        <scheme val="minor"/>
      </rPr>
      <t>)</t>
    </r>
  </si>
  <si>
    <r>
      <t>Amount Collected
(</t>
    </r>
    <r>
      <rPr>
        <b/>
        <sz val="10"/>
        <color rgb="FFFF0000"/>
        <rFont val="Aptos Narrow"/>
        <family val="2"/>
        <scheme val="minor"/>
      </rPr>
      <t>Gross Fraud</t>
    </r>
    <r>
      <rPr>
        <b/>
        <sz val="10"/>
        <color theme="1"/>
        <rFont val="Aptos Narrow"/>
        <family val="2"/>
        <scheme val="minor"/>
      </rPr>
      <t>)</t>
    </r>
  </si>
  <si>
    <t>Amount Recovered &amp; Accounted in FIMO</t>
  </si>
  <si>
    <r>
      <t>Amount Recovered But "</t>
    </r>
    <r>
      <rPr>
        <b/>
        <sz val="10"/>
        <color rgb="FFFF0000"/>
        <rFont val="Aptos Narrow"/>
        <family val="2"/>
        <scheme val="minor"/>
      </rPr>
      <t>Not</t>
    </r>
    <r>
      <rPr>
        <b/>
        <sz val="10"/>
        <color theme="1"/>
        <rFont val="Aptos Narrow"/>
        <family val="2"/>
        <scheme val="minor"/>
      </rPr>
      <t>" Accounted in FIMO</t>
    </r>
  </si>
  <si>
    <r>
      <t>Difference Amount
(</t>
    </r>
    <r>
      <rPr>
        <b/>
        <sz val="10"/>
        <color rgb="FFFF0000"/>
        <rFont val="Aptos Narrow"/>
        <family val="2"/>
        <scheme val="minor"/>
      </rPr>
      <t>Net Fraud</t>
    </r>
    <r>
      <rPr>
        <b/>
        <sz val="10"/>
        <color theme="1"/>
        <rFont val="Aptos Narrow"/>
        <family val="2"/>
        <scheme val="minor"/>
      </rPr>
      <t>)
(</t>
    </r>
    <r>
      <rPr>
        <b/>
        <sz val="10"/>
        <color rgb="FFFF0000"/>
        <rFont val="Aptos Narrow"/>
        <family val="2"/>
        <scheme val="minor"/>
      </rPr>
      <t>Formula</t>
    </r>
    <r>
      <rPr>
        <b/>
        <sz val="10"/>
        <color theme="1"/>
        <rFont val="Aptos Narrow"/>
        <family val="2"/>
        <scheme val="minor"/>
      </rPr>
      <t>)</t>
    </r>
  </si>
  <si>
    <t>Availability of Evidence</t>
  </si>
  <si>
    <r>
      <t>Remarks
(</t>
    </r>
    <r>
      <rPr>
        <b/>
        <sz val="10"/>
        <color rgb="FFFF0000"/>
        <rFont val="Aptos Narrow"/>
        <family val="2"/>
        <scheme val="minor"/>
      </rPr>
      <t>If Applicable</t>
    </r>
    <r>
      <rPr>
        <b/>
        <sz val="10"/>
        <color theme="1"/>
        <rFont val="Aptos Narrow"/>
        <family val="2"/>
        <scheme val="minor"/>
      </rPr>
      <t>)</t>
    </r>
  </si>
  <si>
    <t>MR3056</t>
  </si>
  <si>
    <t>Mukhed</t>
  </si>
  <si>
    <t>FN25-26-02240</t>
  </si>
  <si>
    <t>Praful Hanmant Sonkamble</t>
  </si>
  <si>
    <t>SF0066616</t>
  </si>
  <si>
    <t>Loan Officer</t>
  </si>
  <si>
    <t>691540</t>
  </si>
  <si>
    <t>SSF2694083</t>
  </si>
  <si>
    <t>ANITA naGANATH MANDEWAD</t>
  </si>
  <si>
    <t>348691610</t>
  </si>
  <si>
    <t>17-Aug-2022</t>
  </si>
  <si>
    <t>Collection Amount Misappropriated</t>
  </si>
  <si>
    <t>Loan Card</t>
  </si>
  <si>
    <t>As per the Loan Card, Borrower ANITA naGANATH MANDEWAD/348691610 Paid EMI on, 08 Mar 2024 , Rs.2250/- to 	
Praful Hanmant Sonkamble/SF0066616, but the amount was not accounted for in FIMO.</t>
  </si>
  <si>
    <t>PALASWADI C1</t>
  </si>
  <si>
    <t>SSF2706452</t>
  </si>
  <si>
    <t>SWATI MADHAV HIVRALE</t>
  </si>
  <si>
    <t>Cash Receipt</t>
  </si>
  <si>
    <t>As per the Cash Reciept, Borrower SWATI MADHAV HIVRALE 355893609, paid the EMI on Date
9-Jul-2024   Rs.2690/- to Loan Officer Praful Hanmant Sonkamble/SF0066616.But the EMI amount was not accounted in the FIMO.</t>
  </si>
  <si>
    <t xml:space="preserve"> Praful Hanmant Sonkamble</t>
  </si>
  <si>
    <t>SSF2749408</t>
  </si>
  <si>
    <t>SARUBAI VITTHAL BICHKUNDE</t>
  </si>
  <si>
    <t>As per the Loan Card, Borrower SARUBAI VITTHAL BICHKUNDE-348793575 EMI paid Rs.2250/- on dated 02-09-24 to Loan Officer Praful Hanmant Sonkamble/SF0066616.But LO Praful EMI not posted in the FIMO.</t>
  </si>
  <si>
    <t>As per the Loan Card, Borrower SARUBAI VITTHAL BICHKUNDE-348793575 EMI paid Rs.2250/- on dated 02-10-24 to Loan Officer Praful Hanmant Sonkamble/SF0066616.But LO Praful EMI not posted in the FIMO.</t>
  </si>
  <si>
    <t>SSF3026346</t>
  </si>
  <si>
    <t>ANITA RAMRAV CHAVAN</t>
  </si>
  <si>
    <t>Digital Payment</t>
  </si>
  <si>
    <t>As per the Digital Payment, Borrower ANITA RAMRAV CHAVAN-349707908 EMI paid Rs.2250/- on dated 03-Apr-24  to Loan Officer Praful Hanmant Sonkamble/SF0066616. But LO Praful EMI not posted in the  FIMO.</t>
  </si>
  <si>
    <t>As per the Digital Payment, Borrower ANITA RAMRAV CHAVAN-349707908 EMI paid Rs.2250/- on dated 07-May-24  to Loan Officer Praful Hanmant Sonkamble/SF0066616. But LO Praful EMI not posted in the  FIMO.</t>
  </si>
  <si>
    <t>As per the Digital Payment, Borrower ANITA RAMRAV CHAVAN-349707908 EMI paid Rs.2250/- on dated 05-Jul-24  to Loan Officer Praful Hanmant Sonkamble/SF0066616. But LO Praful EMI not posted in the  FIMO.</t>
  </si>
  <si>
    <t>As per the Digital Payment, Borrower ANITA RAMRAV CHAVAN-349707908 EMI paid Rs.2250/- on dated 03-Oct-24  to Loan Officer Praful Hanmant Sonkamble/SF0066616. But LO Praful EMI not posted in the  FIMO.</t>
  </si>
  <si>
    <t>As per the Digital Payment, Borrower ANITA RAMRAV CHAVAN-352211046 EMI paid Rs.1410/- on dated 03-Apr-24 to Loan Officer Praful Hanmant Sonkamble/SF0066616. But LO Praful EMI not posted in the  FIMO.</t>
  </si>
  <si>
    <t>As per the Digital Payment, Borrower ANITA RAMRAV CHAVAN-352211046 EMI paid Rs.1410/- on dated 07-May-24 to Loan Officer Praful Hanmant Sonkamble/SF0066616. But LO Praful EMI not posted in the  FIMO.</t>
  </si>
  <si>
    <t>As per the Digital Payment, Borrower ANITA RAMRAV CHAVAN-352211046 EMI paid Rs.1410/- on dated 05-Jul-24 to Loan Officer Praful Hanmant Sonkamble/SF0066616. But LO Praful EMI not posted in the  FIMO.</t>
  </si>
  <si>
    <t>As per the Digital Payment, Borrower ANITA RAMRAV CHAVAN-352211046 EMI paid Rs.1410/- on dated 03-Oct-24 to Loan Officer Praful Hanmant Sonkamble/SF0066616. But LO Praful EMI not posted in the  FIMO.</t>
  </si>
  <si>
    <t>Ratoli takli  C2</t>
  </si>
  <si>
    <t>SSF3040551</t>
  </si>
  <si>
    <t>ANJANA KAMAJI GAIKWAD</t>
  </si>
  <si>
    <t>As per the Loan Card, Borrower ANJANA KAMAJI GAIKWAD-356033288 EMI paid Rs.2690/-on dated 3-Jun-2025 to Loan Officer Praful Hanmant Sonkamble/SF0066616.
But LO Praful partial EMI posted to the FIMO.
03 Jun 2025- Rs.2415.00, So pocketing amount (2690 - 2415) Rs.275/-.</t>
  </si>
  <si>
    <t>As per the Loan Card, Borrower ANJANA KAMAJI GAIKWAD-356033288 EMI paid Rs.2690/- on dated 02- Jul-2025 to Loan Officer Praful Hanmant Sonkamble/SF0066616.
But LO Praful partial EMI posted to the FIMO.
02 Jul 2025- Rs.1300.00, So pocketing amount (2690 - 1300) Rs.1390/-.</t>
  </si>
  <si>
    <t>Berli Bk C1</t>
  </si>
  <si>
    <t>SID951373648543</t>
  </si>
  <si>
    <t>KALIDA SANBHAJI KARLEWAD</t>
  </si>
  <si>
    <t>As per the Phone Pe transaction, Borrower KALIDA SANBHAJI KARLEWAD/353451163 Paid EMI on, 24 Jul 2024, Rs.300/- to LO Praful Hanmant Sonkamble/SF0066616, but the amount was not accounted for in FIMO.
( As per phone pay transaction and borrower discussion borrower was randomly pay all EMI for two borrowers of rs.4270 and Rs.3360/-)</t>
  </si>
  <si>
    <t>As per the Phone Pe transaction, Borrower KALIDA SANBHAJI KARLEWAD/353451163 Paid EMI on, 30 Dec 2024, Rs.4270/- to LO Praful Hanmant Sonkamble/SF0066616, but the amount was not accounted for in FIMO.
( As per phone pay transaction and borrower discussion borrower was randomly pay all EMI for two borrowers of rs.4270 and Rs.3360/-)</t>
  </si>
  <si>
    <t xml:space="preserve">As per the Phone Pe transaction, Borrower KALIDA SANBHAJI KARLEWAD/353451163 Paid EMI on, 15 Feb 2025, Rs.4270- to LO Praful Hanmant Sonkamble/SF0066616, but the amount was not accounted for in FIMO.
( As per phone pay transaction and borrower discussion borrower was randomly pay all EMI for two borrowers of rs.4270 and Rs.3360/-)
</t>
  </si>
  <si>
    <t xml:space="preserve">As per the Phone Pe transaction, Borrower KALIDA SANBHAJI KARLEWAD/353451163 Paid EMI on, 18 Mar 2025, Rs.4270/- to LO Praful Hanmant Sonkamble/SF0066616, but the amount was not accounted for in FIMO.
( As per phone pay transaction and borrower discussion borrower was randomly pay all EMI for two borrowers of rs.4270 and Rs.3360/-)
</t>
  </si>
  <si>
    <t xml:space="preserve">As per the Phone Pe transaction, Borrower KALIDA SANBHAJI KARLEWAD/353451163 Paid EMI on, 22 Apr 2025, Rs.470/- to LO Praful Hanmant Sonkamble/SF0066616, but the amount was not accounted for in FIMO.
( As per phone pay transaction and borrower discussion borrower was randomly pay all EMI for two borrowers of rs.4270 and Rs.3360/-)
</t>
  </si>
  <si>
    <t>As per the Phone Pe transaction, Borrower KALIDA SANBHAJI KARLEWAD/353451163 Paid EMI on, 22 May 2025, Rs.4270/- to LO Praful Hanmant Sonkamble/SF0066616, but the amount was not accounted for in FIMO.
( As per phone pay transaction and borrower discussion borrower was randomly pay all EMI for two borrowers of rs.4270 and Rs.3360/-)</t>
  </si>
  <si>
    <t>SID951376133931</t>
  </si>
  <si>
    <t>SHERIFABI SHADUL SHAIKH</t>
  </si>
  <si>
    <t xml:space="preserve">"As per the Phone Pe transaction, Borrower  Paid EMI on, 03 Aug 2024, Rs.2800/- to LO Praful Hanmant Sonkamble/SF0066616, but the amount was not accounted for in FIMO."
</t>
  </si>
  <si>
    <t xml:space="preserve">"As per the Phone Pe transaction, Borrower  Paid EMI on, 03 Sep 2024, Rs.2800/- to LO Praful Hanmant Sonkamble/SF0066616, but the amount was not accounted for in FIMO."
</t>
  </si>
  <si>
    <t xml:space="preserve">"As per the Phone Pe transaction, Borrower  Paid EMI on, 03 Oct 2024, Rs.2800/- LO Praful Hanmant Sonkamble/SF0066616, but the amount was not accounted for in FIMO."
(Borrower was paid other memeber Partial EMI on phone pay)
</t>
  </si>
  <si>
    <t xml:space="preserve">SID951376133931
</t>
  </si>
  <si>
    <t xml:space="preserve">SHERIFABI SHADUL SHAIKH
</t>
  </si>
  <si>
    <t>"As per the Phone Pe transaction, Borrower  Paid EMI on, 08 Aug 2024, Rs.3950/- LO Praful Hanmant Sonkamble/SF0066616, but the amount was not accounted for in FIMO."</t>
  </si>
  <si>
    <t>"As per the Phone Pe transaction, Borrower  Paid EMI on, 07 Jul 2024, Rs.2050/- LO Praful Hanmant Sonkamble/SF0066616, but the amount was not accounted for in FIMO."</t>
  </si>
  <si>
    <t>"As per the Phone Pe transaction, Borrower  Paid EMI on, 06 Sep 2024, Rs.2250/- LO Praful Hanmant Sonkamble/SF0066616, but the amount was not accounted for in FIMO."</t>
  </si>
  <si>
    <t>"As per the Phone Pe transaction, Borrower  Paid EMI on, 03 Oct 2024, Rs.2950/- LO Praful Hanmant Sonkamble/SF0066616, but the amount was not accounted for in FIMO."</t>
  </si>
  <si>
    <t>SID951374057219</t>
  </si>
  <si>
    <t>SUNITA SHIVAJI KARLEWAD</t>
  </si>
  <si>
    <t xml:space="preserve">As per the Phone Pe transaction, Borrower SUNITA SHIVAJI KARLEWAD/353516455 Paid EMI on, 18 Mar 2025, Rs.3360/- to LO Praful Hanmant Sonkamble/SF0066616, but the amount was not accounted for in FIMO.
( As per phone pay transaction and borrower discussion borrower was randomly pay all EMI for two borrowers of rs.4270 and Rs.3360/-)
</t>
  </si>
  <si>
    <t xml:space="preserve">As per the Phone Pe transaction, Borrower SUNITA SHIVAJI KARLEWAD/353516455 Paid EMI on,22 May 2025, Rs.3200/- to LO Praful Hanmant Sonkamble/SF0066616, but the amount was not accounted for in FIMO.
( As per phone pay transaction and borrower discussion borrower was randomly pay all EMI for two borrowers of rs.4270 and Rs.3360/-)
</t>
  </si>
  <si>
    <t>Done</t>
  </si>
  <si>
    <t>Loan Closed</t>
  </si>
  <si>
    <t>Remarks</t>
  </si>
  <si>
    <t>Preclosed</t>
  </si>
  <si>
    <t>Diff</t>
  </si>
  <si>
    <t>TotalCollection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</si>
</sst>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4009]dd/mm/yyyy;@"/>
    <numFmt numFmtId="165" formatCode="[$-409]d/mmm/yy;@"/>
    <numFmt numFmtId="166" formatCode="[$-409]dd/mmm/yy;@"/>
  </numFmts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b/>
      <sz val="14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0"/>
      <color theme="10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Cambria"/>
      <family val="2"/>
    </font>
    <font>
      <b/>
      <sz val="10"/>
      <color rgb="FFFF0000"/>
      <name val="Aptos Narrow"/>
      <family val="2"/>
      <scheme val="minor"/>
    </font>
    <font>
      <sz val="10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 applyNumberFormat="0" applyFill="0" applyBorder="0" applyAlignment="0" applyProtection="0"/>
    <xf numFmtId="0" fontId="3" fillId="0" borderId="0">
      <protection locked="0"/>
    </xf>
    <xf numFmtId="0" fontId="10" fillId="0" borderId="0"/>
    <xf numFmtId="0" fontId="3" fillId="0" borderId="0" applyNumberFormat="0" applyFill="0" applyBorder="0" applyAlignment="0" applyProtection="0"/>
    <xf numFmtId="0" fontId="3" fillId="0" borderId="0"/>
  </cellStyleXfs>
  <cellXfs count="29">
    <xf numFmtId="0" fontId="0" fillId="0" borderId="0" xfId="0"/>
    <xf numFmtId="0" fontId="4" fillId="0" borderId="1" xfId="2" applyFont="1" applyBorder="1" applyAlignment="1" applyProtection="1">
      <alignment vertical="center"/>
    </xf>
    <xf numFmtId="0" fontId="6" fillId="0" borderId="1" xfId="2" applyFont="1" applyBorder="1" applyAlignment="1" applyProtection="1">
      <alignment vertical="center"/>
    </xf>
    <xf numFmtId="0" fontId="8" fillId="0" borderId="0" xfId="1" applyFont="1" applyAlignment="1">
      <alignment horizontal="center" vertical="center"/>
    </xf>
    <xf numFmtId="0" fontId="9" fillId="2" borderId="2" xfId="2" applyFont="1" applyFill="1" applyBorder="1" applyAlignment="1" applyProtection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164" fontId="9" fillId="2" borderId="2" xfId="3" applyNumberFormat="1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0" xfId="0" applyFont="1" applyAlignment="1"/>
    <xf numFmtId="164" fontId="5" fillId="0" borderId="0" xfId="0" applyNumberFormat="1" applyFont="1" applyAlignment="1"/>
    <xf numFmtId="0" fontId="7" fillId="0" borderId="0" xfId="0" applyFont="1" applyAlignment="1"/>
    <xf numFmtId="0" fontId="12" fillId="3" borderId="2" xfId="4" applyNumberFormat="1" applyFont="1" applyFill="1" applyBorder="1" applyAlignment="1" applyProtection="1">
      <alignment horizontal="center" vertical="center"/>
      <protection hidden="1"/>
    </xf>
    <xf numFmtId="0" fontId="12" fillId="3" borderId="2" xfId="4" applyNumberFormat="1" applyFont="1" applyFill="1" applyBorder="1" applyAlignment="1" applyProtection="1">
      <alignment horizontal="left" vertical="center"/>
      <protection hidden="1"/>
    </xf>
    <xf numFmtId="0" fontId="12" fillId="0" borderId="2" xfId="5" applyFont="1" applyBorder="1" applyAlignment="1" applyProtection="1">
      <alignment horizontal="center" vertical="center"/>
      <protection locked="0"/>
    </xf>
    <xf numFmtId="165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horizontal="left" vertical="center"/>
      <protection locked="0"/>
    </xf>
    <xf numFmtId="49" fontId="12" fillId="4" borderId="2" xfId="0" applyNumberFormat="1" applyFont="1" applyFill="1" applyBorder="1" applyAlignment="1" applyProtection="1">
      <alignment horizontal="center" vertical="center"/>
      <protection locked="0"/>
    </xf>
    <xf numFmtId="2" fontId="5" fillId="0" borderId="2" xfId="3" applyNumberFormat="1" applyFont="1" applyBorder="1" applyAlignment="1" applyProtection="1">
      <alignment horizontal="center" vertical="center"/>
      <protection locked="0"/>
    </xf>
    <xf numFmtId="164" fontId="5" fillId="0" borderId="2" xfId="3" applyNumberFormat="1" applyFont="1" applyBorder="1" applyAlignment="1" applyProtection="1">
      <alignment horizontal="left" vertical="center"/>
      <protection locked="0"/>
    </xf>
    <xf numFmtId="166" fontId="5" fillId="0" borderId="2" xfId="3" applyNumberFormat="1" applyFont="1" applyBorder="1" applyAlignment="1" applyProtection="1">
      <alignment horizontal="center" vertical="center"/>
      <protection locked="0"/>
    </xf>
    <xf numFmtId="0" fontId="5" fillId="0" borderId="2" xfId="3" applyFont="1" applyBorder="1" applyAlignment="1" applyProtection="1">
      <alignment vertical="top"/>
      <protection locked="0"/>
    </xf>
    <xf numFmtId="0" fontId="0" fillId="0" borderId="0" xfId="0" applyAlignment="1">
      <alignment wrapText="1"/>
    </xf>
    <xf numFmtId="2" fontId="5" fillId="5" borderId="2" xfId="3" applyNumberFormat="1" applyFont="1" applyFill="1" applyBorder="1" applyAlignment="1" applyProtection="1">
      <alignment horizontal="center" vertical="center"/>
      <protection hidden="1"/>
    </xf>
    <xf numFmtId="0" fontId="9" fillId="6" borderId="2" xfId="3" applyFont="1" applyFill="1" applyBorder="1" applyAlignment="1">
      <alignment horizontal="center" vertical="center" wrapText="1"/>
    </xf>
    <xf numFmtId="0" fontId="1" fillId="0" borderId="0" xfId="0" applyFont="1"/>
    <xf numFmtId="2" fontId="5" fillId="7" borderId="2" xfId="3" applyNumberFormat="1" applyFont="1" applyFill="1" applyBorder="1" applyAlignment="1" applyProtection="1">
      <alignment horizontal="center" vertical="center"/>
      <protection hidden="1"/>
    </xf>
    <xf numFmtId="2" fontId="1" fillId="0" borderId="0" xfId="0" applyNumberFormat="1" applyFont="1"/>
  </cellXfs>
  <cellStyles count="6">
    <cellStyle name="Hyperlink" xfId="1" builtinId="8"/>
    <cellStyle name="Normal" xfId="0" builtinId="0"/>
    <cellStyle name="Normal 18 2 10" xfId="2" xr:uid="{120ABB5D-BE39-46D1-AB1A-827EDA357E28}"/>
    <cellStyle name="Normal 2 2" xfId="4" xr:uid="{0FA5F258-EC38-4BEC-BDB1-302D41F669F9}"/>
    <cellStyle name="Normal 3 19 2" xfId="3" xr:uid="{26F0CB21-583A-4D83-B5B3-0D69443DAC77}"/>
    <cellStyle name="Normal 3 2" xfId="5" xr:uid="{A2BF5B18-A116-4976-A099-A830C8DB1417}"/>
  </cellStyles>
  <dxfs count="2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14</xdr:col>
      <xdr:colOff>395200</xdr:colOff>
      <xdr:row>27</xdr:row>
      <xdr:rowOff>76250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A56A47-6652-FFC4-8CA2-A80526ADF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68300"/>
          <a:ext cx="8320000" cy="468000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30</xdr:row>
      <xdr:rowOff>0</xdr:rowOff>
    </xdr:from>
    <xdr:to>
      <xdr:col>14</xdr:col>
      <xdr:colOff>395200</xdr:colOff>
      <xdr:row>55</xdr:row>
      <xdr:rowOff>76250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DE2C43-D200-D4BA-FCBF-A6E6053FB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9600" y="5524500"/>
          <a:ext cx="8320000" cy="4680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3-Dec-25\Mukhed\1760028665835_IA%20Fraud%20Investigation%20Report%20MH%20Mukhed%20Sep%202025..xlsx" TargetMode="External"/><Relationship Id="rId1" Type="http://schemas.openxmlformats.org/officeDocument/2006/relationships/externalLinkPath" Target="1760028665835_IA%20Fraud%20Investigation%20Report%20MH%20Mukhed%20Sep%202025.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0132\Music\My%20Working%20File\Pavithra\F25-26\_Fraud\DEC\3-Dec-25\Mukhed\Collection.xlsx" TargetMode="External"/><Relationship Id="rId1" Type="http://schemas.openxmlformats.org/officeDocument/2006/relationships/externalLinkPath" Target="Collec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 sheet"/>
      <sheetName val="Fraud Investigation Report"/>
      <sheetName val="Cash Embezzlement"/>
      <sheetName val="Physical Cash at Safe"/>
      <sheetName val="Borrower Wise Details"/>
      <sheetName val="Loan Outstanding Report"/>
    </sheetNames>
    <sheetDataSet>
      <sheetData sheetId="0">
        <row r="2">
          <cell r="A2" t="str">
            <v>Collection Amount Misappropriated</v>
          </cell>
        </row>
        <row r="3">
          <cell r="A3" t="str">
            <v>Pre-Closure Amount Misappropriated</v>
          </cell>
        </row>
        <row r="4">
          <cell r="A4" t="str">
            <v>Disbursed Amount Recollected</v>
          </cell>
        </row>
        <row r="5">
          <cell r="A5" t="str">
            <v>Advance Collection Amount Misappropriated</v>
          </cell>
        </row>
        <row r="6">
          <cell r="A6" t="str">
            <v>Loan Amount Misappropriation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">
          <cell r="Q1" t="str">
            <v>LAN</v>
          </cell>
          <cell r="R1" t="str">
            <v>CustomerName</v>
          </cell>
          <cell r="S1" t="str">
            <v>Disbdate</v>
          </cell>
          <cell r="T1" t="str">
            <v>LoanAmount</v>
          </cell>
          <cell r="U1" t="str">
            <v>Demand Collection Date</v>
          </cell>
          <cell r="V1" t="str">
            <v>Collecteddate</v>
          </cell>
          <cell r="W1" t="str">
            <v>Transactiondate</v>
          </cell>
          <cell r="X1" t="str">
            <v>Modeofcollection</v>
          </cell>
          <cell r="Y1" t="str">
            <v>CashBank</v>
          </cell>
          <cell r="Z1" t="str">
            <v>PrincipleCollection</v>
          </cell>
          <cell r="AA1" t="str">
            <v>InterestCollection</v>
          </cell>
          <cell r="AB1" t="str">
            <v>AdvanceCollection</v>
          </cell>
          <cell r="AC1" t="str">
            <v>TotalCollection</v>
          </cell>
        </row>
        <row r="2">
          <cell r="Q2">
            <v>348649329</v>
          </cell>
          <cell r="R2" t="str">
            <v>SHERIFABI SHADUL SHAIKH</v>
          </cell>
          <cell r="S2">
            <v>44785</v>
          </cell>
          <cell r="T2">
            <v>42796</v>
          </cell>
          <cell r="U2" t="str">
            <v>NULL</v>
          </cell>
          <cell r="V2">
            <v>45994</v>
          </cell>
          <cell r="W2">
            <v>45994</v>
          </cell>
          <cell r="X2" t="str">
            <v>web</v>
          </cell>
          <cell r="Y2" t="str">
            <v>Cash</v>
          </cell>
          <cell r="Z2">
            <v>0</v>
          </cell>
          <cell r="AA2">
            <v>0</v>
          </cell>
          <cell r="AB2">
            <v>0</v>
          </cell>
          <cell r="AC2">
            <v>8400</v>
          </cell>
        </row>
        <row r="3">
          <cell r="Q3">
            <v>349707908</v>
          </cell>
          <cell r="R3" t="str">
            <v>ANITA RAMRAV CHAVAN</v>
          </cell>
          <cell r="S3">
            <v>44902</v>
          </cell>
          <cell r="T3">
            <v>41952</v>
          </cell>
          <cell r="U3" t="str">
            <v>NULL</v>
          </cell>
          <cell r="V3">
            <v>45994</v>
          </cell>
          <cell r="W3">
            <v>45994</v>
          </cell>
          <cell r="X3" t="str">
            <v>web</v>
          </cell>
          <cell r="Y3" t="str">
            <v>Cash</v>
          </cell>
          <cell r="Z3">
            <v>0</v>
          </cell>
          <cell r="AA3">
            <v>0</v>
          </cell>
          <cell r="AB3">
            <v>0</v>
          </cell>
          <cell r="AC3">
            <v>6750</v>
          </cell>
        </row>
        <row r="4">
          <cell r="Q4">
            <v>352211046</v>
          </cell>
          <cell r="R4" t="str">
            <v>ANITA RAMRAV CHAVAN</v>
          </cell>
          <cell r="S4">
            <v>45126</v>
          </cell>
          <cell r="T4">
            <v>21000</v>
          </cell>
          <cell r="U4" t="str">
            <v>NULL</v>
          </cell>
          <cell r="V4">
            <v>45994</v>
          </cell>
          <cell r="W4">
            <v>45994</v>
          </cell>
          <cell r="X4" t="str">
            <v>web</v>
          </cell>
          <cell r="Y4" t="str">
            <v>Cash</v>
          </cell>
          <cell r="Z4">
            <v>0</v>
          </cell>
          <cell r="AA4">
            <v>0</v>
          </cell>
          <cell r="AB4">
            <v>0</v>
          </cell>
          <cell r="AC4">
            <v>671</v>
          </cell>
        </row>
        <row r="5">
          <cell r="Q5">
            <v>352418163</v>
          </cell>
          <cell r="R5" t="str">
            <v>SHERIFABI SHADUL SHAIKH</v>
          </cell>
          <cell r="S5">
            <v>45144</v>
          </cell>
          <cell r="T5">
            <v>30000</v>
          </cell>
          <cell r="U5" t="str">
            <v>NULL</v>
          </cell>
          <cell r="V5">
            <v>45994</v>
          </cell>
          <cell r="W5">
            <v>45994</v>
          </cell>
          <cell r="X5" t="str">
            <v>web</v>
          </cell>
          <cell r="Y5" t="str">
            <v>Cash</v>
          </cell>
          <cell r="Z5">
            <v>0</v>
          </cell>
          <cell r="AA5">
            <v>0</v>
          </cell>
          <cell r="AB5">
            <v>0</v>
          </cell>
          <cell r="AC5">
            <v>11200</v>
          </cell>
        </row>
        <row r="6">
          <cell r="Q6">
            <v>353451163</v>
          </cell>
          <cell r="R6" t="str">
            <v>KALIDA SANBHAJI KARLEWAD</v>
          </cell>
          <cell r="S6">
            <v>45324</v>
          </cell>
          <cell r="T6">
            <v>60000</v>
          </cell>
          <cell r="U6" t="str">
            <v>NULL</v>
          </cell>
          <cell r="V6">
            <v>45994</v>
          </cell>
          <cell r="W6">
            <v>45994</v>
          </cell>
          <cell r="X6" t="str">
            <v>web</v>
          </cell>
          <cell r="Y6" t="str">
            <v>Cash</v>
          </cell>
          <cell r="Z6">
            <v>0</v>
          </cell>
          <cell r="AA6">
            <v>0</v>
          </cell>
          <cell r="AB6">
            <v>0</v>
          </cell>
          <cell r="AC6">
            <v>17850</v>
          </cell>
        </row>
        <row r="7">
          <cell r="Q7">
            <v>353516455</v>
          </cell>
          <cell r="R7" t="str">
            <v>SUNITA SHIVAJI KARLEWAD</v>
          </cell>
          <cell r="S7">
            <v>45288</v>
          </cell>
          <cell r="T7">
            <v>63000</v>
          </cell>
          <cell r="U7" t="str">
            <v>NULL</v>
          </cell>
          <cell r="V7">
            <v>45994</v>
          </cell>
          <cell r="W7">
            <v>45994</v>
          </cell>
          <cell r="X7" t="str">
            <v>web</v>
          </cell>
          <cell r="Y7" t="str">
            <v>Cash</v>
          </cell>
          <cell r="Z7">
            <v>0</v>
          </cell>
          <cell r="AA7">
            <v>0</v>
          </cell>
          <cell r="AB7">
            <v>0</v>
          </cell>
          <cell r="AC7">
            <v>6560</v>
          </cell>
        </row>
        <row r="8">
          <cell r="Q8">
            <v>355893609</v>
          </cell>
          <cell r="R8" t="str">
            <v xml:space="preserve">SWATI MADHAV HIVRALE </v>
          </cell>
          <cell r="S8">
            <v>45364</v>
          </cell>
          <cell r="T8">
            <v>40000</v>
          </cell>
          <cell r="U8" t="str">
            <v>NULL</v>
          </cell>
          <cell r="V8">
            <v>45994</v>
          </cell>
          <cell r="W8">
            <v>45994</v>
          </cell>
          <cell r="X8" t="str">
            <v>web</v>
          </cell>
          <cell r="Y8" t="str">
            <v>Cash</v>
          </cell>
          <cell r="Z8">
            <v>0</v>
          </cell>
          <cell r="AA8">
            <v>0</v>
          </cell>
          <cell r="AB8">
            <v>0</v>
          </cell>
          <cell r="AC8">
            <v>2690</v>
          </cell>
        </row>
        <row r="9">
          <cell r="Q9">
            <v>356033288</v>
          </cell>
          <cell r="R9" t="str">
            <v>ANJANA KAMAJI GAIKWAD</v>
          </cell>
          <cell r="S9">
            <v>45374</v>
          </cell>
          <cell r="T9">
            <v>40000</v>
          </cell>
          <cell r="U9" t="str">
            <v>NULL</v>
          </cell>
          <cell r="V9">
            <v>45994</v>
          </cell>
          <cell r="W9">
            <v>45994</v>
          </cell>
          <cell r="X9" t="str">
            <v>web</v>
          </cell>
          <cell r="Y9" t="str">
            <v>Cash</v>
          </cell>
          <cell r="Z9">
            <v>0</v>
          </cell>
          <cell r="AA9">
            <v>0</v>
          </cell>
          <cell r="AB9">
            <v>0</v>
          </cell>
          <cell r="AC9">
            <v>1665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1F1381-E5B6-46F1-935E-49486FE29379}">
  <dimension ref="A1:AB44"/>
  <sheetViews>
    <sheetView topLeftCell="I20" workbookViewId="0">
      <selection activeCell="T38" sqref="T37:T38"/>
    </sheetView>
  </sheetViews>
  <sheetFormatPr defaultRowHeight="14.5" x14ac:dyDescent="0.35"/>
  <cols>
    <col min="1" max="1" width="8.26953125" customWidth="1"/>
    <col min="2" max="2" width="10.6328125" bestFit="1" customWidth="1"/>
    <col min="3" max="3" width="11.08984375" bestFit="1" customWidth="1"/>
    <col min="4" max="4" width="12.1796875" bestFit="1" customWidth="1"/>
    <col min="5" max="5" width="11.6328125" bestFit="1" customWidth="1"/>
    <col min="6" max="6" width="21.54296875" bestFit="1" customWidth="1"/>
    <col min="7" max="7" width="18.453125" bestFit="1" customWidth="1"/>
    <col min="8" max="8" width="22.7265625" bestFit="1" customWidth="1"/>
    <col min="9" max="9" width="12.54296875" bestFit="1" customWidth="1"/>
    <col min="10" max="10" width="15.1796875" bestFit="1" customWidth="1"/>
    <col min="11" max="11" width="23.6328125" bestFit="1" customWidth="1"/>
    <col min="12" max="12" width="9" bestFit="1" customWidth="1"/>
    <col min="13" max="13" width="9" customWidth="1"/>
    <col min="14" max="14" width="26.90625" hidden="1" customWidth="1"/>
    <col min="15" max="15" width="24.453125" hidden="1" customWidth="1"/>
    <col min="16" max="16" width="25.26953125" hidden="1" customWidth="1"/>
    <col min="17" max="17" width="26.90625" bestFit="1" customWidth="1"/>
    <col min="18" max="18" width="14.36328125" hidden="1" customWidth="1"/>
    <col min="19" max="19" width="14.453125" bestFit="1" customWidth="1"/>
    <col min="20" max="20" width="15.54296875" customWidth="1"/>
    <col min="21" max="21" width="13.26953125" customWidth="1"/>
    <col min="22" max="22" width="15.1796875" bestFit="1" customWidth="1"/>
    <col min="23" max="26" width="15.1796875" customWidth="1"/>
    <col min="27" max="27" width="18.36328125" bestFit="1" customWidth="1"/>
    <col min="28" max="28" width="255.6328125" bestFit="1" customWidth="1"/>
  </cols>
  <sheetData>
    <row r="1" spans="1:28" ht="18.5" x14ac:dyDescent="0.35">
      <c r="A1" s="1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10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</row>
    <row r="2" spans="1:28" ht="16" x14ac:dyDescent="0.35">
      <c r="A2" s="2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10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</row>
    <row r="3" spans="1:28" ht="16" x14ac:dyDescent="0.4">
      <c r="A3" s="11" t="s">
        <v>2</v>
      </c>
      <c r="B3" s="9"/>
      <c r="C3" s="9"/>
      <c r="D3" s="9"/>
      <c r="E3" s="3" t="s">
        <v>3</v>
      </c>
      <c r="F3" s="3" t="s">
        <v>4</v>
      </c>
      <c r="G3" s="9"/>
      <c r="H3" s="9"/>
      <c r="I3" s="9"/>
      <c r="J3" s="9"/>
      <c r="K3" s="9"/>
      <c r="L3" s="9"/>
      <c r="M3" s="9"/>
      <c r="N3" s="10"/>
      <c r="O3" s="9"/>
      <c r="P3" s="9"/>
      <c r="Q3" s="9"/>
      <c r="R3" s="9"/>
      <c r="S3" s="9"/>
      <c r="T3" s="9"/>
      <c r="U3" s="9"/>
      <c r="V3" s="3" t="s">
        <v>3</v>
      </c>
      <c r="W3" s="3"/>
      <c r="X3" s="3"/>
      <c r="Y3" s="3"/>
      <c r="Z3" s="3"/>
      <c r="AA3" s="3" t="s">
        <v>4</v>
      </c>
      <c r="AB3" s="9"/>
    </row>
    <row r="4" spans="1:28" s="23" customFormat="1" ht="65" x14ac:dyDescent="0.35">
      <c r="A4" s="4" t="s">
        <v>5</v>
      </c>
      <c r="B4" s="5" t="s">
        <v>6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5" t="s">
        <v>12</v>
      </c>
      <c r="I4" s="5" t="s">
        <v>13</v>
      </c>
      <c r="J4" s="5" t="s">
        <v>14</v>
      </c>
      <c r="K4" s="5" t="s">
        <v>15</v>
      </c>
      <c r="L4" s="5" t="s">
        <v>16</v>
      </c>
      <c r="M4" s="5"/>
      <c r="N4" s="6" t="s">
        <v>17</v>
      </c>
      <c r="O4" s="5" t="s">
        <v>18</v>
      </c>
      <c r="P4" s="5" t="s">
        <v>19</v>
      </c>
      <c r="Q4" s="5" t="s">
        <v>20</v>
      </c>
      <c r="R4" s="5" t="s">
        <v>21</v>
      </c>
      <c r="S4" s="5" t="s">
        <v>22</v>
      </c>
      <c r="T4" s="5" t="s">
        <v>23</v>
      </c>
      <c r="U4" s="5" t="s">
        <v>24</v>
      </c>
      <c r="V4" s="5" t="s">
        <v>25</v>
      </c>
      <c r="W4" s="25"/>
      <c r="X4" s="25" t="s">
        <v>94</v>
      </c>
      <c r="Y4" s="25" t="s">
        <v>95</v>
      </c>
      <c r="Z4" s="25" t="s">
        <v>96</v>
      </c>
      <c r="AA4" s="5" t="s">
        <v>26</v>
      </c>
      <c r="AB4" s="5" t="s">
        <v>27</v>
      </c>
    </row>
    <row r="5" spans="1:28" x14ac:dyDescent="0.35">
      <c r="A5" s="7">
        <v>1</v>
      </c>
      <c r="B5" s="12" t="s">
        <v>28</v>
      </c>
      <c r="C5" s="13" t="s">
        <v>29</v>
      </c>
      <c r="D5" s="14" t="s">
        <v>30</v>
      </c>
      <c r="E5" s="15">
        <v>45917</v>
      </c>
      <c r="F5" s="8" t="s">
        <v>31</v>
      </c>
      <c r="G5" s="16" t="s">
        <v>32</v>
      </c>
      <c r="H5" s="16" t="s">
        <v>33</v>
      </c>
      <c r="I5" s="17" t="s">
        <v>34</v>
      </c>
      <c r="J5" s="17" t="s">
        <v>35</v>
      </c>
      <c r="K5" s="17" t="s">
        <v>36</v>
      </c>
      <c r="L5" s="18" t="s">
        <v>37</v>
      </c>
      <c r="M5" s="18"/>
      <c r="N5" s="15" t="s">
        <v>38</v>
      </c>
      <c r="O5" s="19">
        <v>41952</v>
      </c>
      <c r="P5" s="19">
        <v>2250</v>
      </c>
      <c r="Q5" s="20" t="s">
        <v>39</v>
      </c>
      <c r="R5" s="21">
        <v>45359</v>
      </c>
      <c r="S5" s="19">
        <v>2250</v>
      </c>
      <c r="T5" s="19">
        <v>0</v>
      </c>
      <c r="U5" s="19">
        <v>0</v>
      </c>
      <c r="V5" s="24">
        <v>2250</v>
      </c>
      <c r="W5" s="24">
        <f>V5</f>
        <v>2250</v>
      </c>
      <c r="X5" s="27" t="s">
        <v>93</v>
      </c>
      <c r="Y5" s="24"/>
      <c r="Z5" s="24"/>
      <c r="AA5" s="8" t="s">
        <v>40</v>
      </c>
      <c r="AB5" s="22" t="s">
        <v>41</v>
      </c>
    </row>
    <row r="6" spans="1:28" x14ac:dyDescent="0.35">
      <c r="A6" s="7">
        <v>2</v>
      </c>
      <c r="B6" s="12" t="s">
        <v>28</v>
      </c>
      <c r="C6" s="13" t="s">
        <v>29</v>
      </c>
      <c r="D6" s="14" t="s">
        <v>30</v>
      </c>
      <c r="E6" s="15">
        <v>45916</v>
      </c>
      <c r="F6" s="8" t="s">
        <v>31</v>
      </c>
      <c r="G6" s="16" t="s">
        <v>32</v>
      </c>
      <c r="H6" s="16" t="s">
        <v>33</v>
      </c>
      <c r="I6" s="17" t="s">
        <v>42</v>
      </c>
      <c r="J6" s="17" t="s">
        <v>43</v>
      </c>
      <c r="K6" s="17" t="s">
        <v>44</v>
      </c>
      <c r="L6" s="18">
        <v>355893609</v>
      </c>
      <c r="M6" s="18"/>
      <c r="N6" s="15">
        <v>45364</v>
      </c>
      <c r="O6" s="19">
        <v>40000</v>
      </c>
      <c r="P6" s="19">
        <v>2690</v>
      </c>
      <c r="Q6" s="20" t="s">
        <v>39</v>
      </c>
      <c r="R6" s="21">
        <v>45482</v>
      </c>
      <c r="S6" s="19">
        <v>2690</v>
      </c>
      <c r="T6" s="19">
        <v>0</v>
      </c>
      <c r="U6" s="19">
        <v>0</v>
      </c>
      <c r="V6" s="24">
        <v>2690</v>
      </c>
      <c r="W6" s="24">
        <f>V6</f>
        <v>2690</v>
      </c>
      <c r="X6" s="24" t="s">
        <v>92</v>
      </c>
      <c r="Y6" s="24"/>
      <c r="Z6" s="24"/>
      <c r="AA6" s="8" t="s">
        <v>45</v>
      </c>
      <c r="AB6" s="22" t="s">
        <v>46</v>
      </c>
    </row>
    <row r="7" spans="1:28" x14ac:dyDescent="0.35">
      <c r="A7" s="7">
        <v>3</v>
      </c>
      <c r="B7" s="12" t="s">
        <v>28</v>
      </c>
      <c r="C7" s="13" t="s">
        <v>29</v>
      </c>
      <c r="D7" s="14" t="s">
        <v>30</v>
      </c>
      <c r="E7" s="15">
        <v>45917</v>
      </c>
      <c r="F7" s="8" t="s">
        <v>47</v>
      </c>
      <c r="G7" s="16" t="s">
        <v>32</v>
      </c>
      <c r="H7" s="16" t="s">
        <v>33</v>
      </c>
      <c r="I7" s="17">
        <v>686832</v>
      </c>
      <c r="J7" s="17" t="s">
        <v>48</v>
      </c>
      <c r="K7" s="17" t="s">
        <v>49</v>
      </c>
      <c r="L7" s="18">
        <v>348793575</v>
      </c>
      <c r="M7" s="18"/>
      <c r="N7" s="15">
        <v>44819</v>
      </c>
      <c r="O7" s="19">
        <v>41952</v>
      </c>
      <c r="P7" s="19">
        <v>2250</v>
      </c>
      <c r="Q7" s="20" t="s">
        <v>39</v>
      </c>
      <c r="R7" s="21">
        <v>45537</v>
      </c>
      <c r="S7" s="19">
        <v>2250</v>
      </c>
      <c r="T7" s="19">
        <v>0</v>
      </c>
      <c r="U7" s="19">
        <v>0</v>
      </c>
      <c r="V7" s="24">
        <v>2250</v>
      </c>
      <c r="W7" s="24">
        <f>SUM(V7:V8)</f>
        <v>4500</v>
      </c>
      <c r="X7" s="27" t="s">
        <v>93</v>
      </c>
      <c r="Y7" s="24"/>
      <c r="Z7" s="24"/>
      <c r="AA7" s="8" t="s">
        <v>40</v>
      </c>
      <c r="AB7" s="22" t="s">
        <v>50</v>
      </c>
    </row>
    <row r="8" spans="1:28" x14ac:dyDescent="0.35">
      <c r="A8" s="7">
        <v>4</v>
      </c>
      <c r="B8" s="12" t="s">
        <v>28</v>
      </c>
      <c r="C8" s="13" t="s">
        <v>29</v>
      </c>
      <c r="D8" s="14" t="s">
        <v>30</v>
      </c>
      <c r="E8" s="15">
        <v>45917</v>
      </c>
      <c r="F8" s="8" t="s">
        <v>47</v>
      </c>
      <c r="G8" s="16" t="s">
        <v>32</v>
      </c>
      <c r="H8" s="16" t="s">
        <v>33</v>
      </c>
      <c r="I8" s="17">
        <v>686832</v>
      </c>
      <c r="J8" s="17" t="s">
        <v>48</v>
      </c>
      <c r="K8" s="17" t="s">
        <v>49</v>
      </c>
      <c r="L8" s="18">
        <v>348793575</v>
      </c>
      <c r="M8" s="18"/>
      <c r="N8" s="15">
        <v>44819</v>
      </c>
      <c r="O8" s="19">
        <v>41952</v>
      </c>
      <c r="P8" s="19">
        <v>2250</v>
      </c>
      <c r="Q8" s="20" t="s">
        <v>39</v>
      </c>
      <c r="R8" s="21">
        <v>45567</v>
      </c>
      <c r="S8" s="19">
        <v>2250</v>
      </c>
      <c r="T8" s="19">
        <v>0</v>
      </c>
      <c r="U8" s="19">
        <v>0</v>
      </c>
      <c r="V8" s="24">
        <v>2250</v>
      </c>
      <c r="W8" s="24">
        <v>0</v>
      </c>
      <c r="X8" s="24">
        <v>0</v>
      </c>
      <c r="Y8" s="24"/>
      <c r="Z8" s="24"/>
      <c r="AA8" s="8" t="s">
        <v>40</v>
      </c>
      <c r="AB8" s="22" t="s">
        <v>51</v>
      </c>
    </row>
    <row r="9" spans="1:28" x14ac:dyDescent="0.35">
      <c r="A9" s="7">
        <v>5</v>
      </c>
      <c r="B9" s="12" t="s">
        <v>28</v>
      </c>
      <c r="C9" s="13" t="s">
        <v>29</v>
      </c>
      <c r="D9" s="14" t="s">
        <v>30</v>
      </c>
      <c r="E9" s="15">
        <v>45916</v>
      </c>
      <c r="F9" s="8" t="s">
        <v>47</v>
      </c>
      <c r="G9" s="16" t="s">
        <v>32</v>
      </c>
      <c r="H9" s="16" t="s">
        <v>33</v>
      </c>
      <c r="I9" s="17">
        <v>717881</v>
      </c>
      <c r="J9" s="17" t="s">
        <v>52</v>
      </c>
      <c r="K9" s="17" t="s">
        <v>53</v>
      </c>
      <c r="L9" s="18">
        <v>349707908</v>
      </c>
      <c r="M9" s="18"/>
      <c r="N9" s="15">
        <v>44902</v>
      </c>
      <c r="O9" s="19">
        <v>41952</v>
      </c>
      <c r="P9" s="19">
        <v>2250</v>
      </c>
      <c r="Q9" s="20" t="s">
        <v>39</v>
      </c>
      <c r="R9" s="21">
        <v>45385</v>
      </c>
      <c r="S9" s="19">
        <v>2250</v>
      </c>
      <c r="T9" s="19">
        <v>0</v>
      </c>
      <c r="U9" s="19">
        <v>0</v>
      </c>
      <c r="V9" s="24">
        <v>2250</v>
      </c>
      <c r="W9" s="24">
        <f>SUM(V9:V12)</f>
        <v>9000</v>
      </c>
      <c r="X9" s="24" t="s">
        <v>92</v>
      </c>
      <c r="Y9" s="24">
        <f>VLOOKUP(L9,[2]Sheet1!$Q:$AC,13,0)</f>
        <v>6750</v>
      </c>
      <c r="Z9" s="24">
        <f>W9-Y9</f>
        <v>2250</v>
      </c>
      <c r="AA9" s="8" t="s">
        <v>54</v>
      </c>
      <c r="AB9" s="22" t="s">
        <v>55</v>
      </c>
    </row>
    <row r="10" spans="1:28" x14ac:dyDescent="0.35">
      <c r="A10" s="7">
        <v>6</v>
      </c>
      <c r="B10" s="12" t="s">
        <v>28</v>
      </c>
      <c r="C10" s="13" t="s">
        <v>29</v>
      </c>
      <c r="D10" s="14" t="s">
        <v>30</v>
      </c>
      <c r="E10" s="15">
        <v>45916</v>
      </c>
      <c r="F10" s="8" t="s">
        <v>47</v>
      </c>
      <c r="G10" s="16" t="s">
        <v>32</v>
      </c>
      <c r="H10" s="16" t="s">
        <v>33</v>
      </c>
      <c r="I10" s="17">
        <v>717881</v>
      </c>
      <c r="J10" s="17" t="s">
        <v>52</v>
      </c>
      <c r="K10" s="17" t="s">
        <v>53</v>
      </c>
      <c r="L10" s="18">
        <v>349707908</v>
      </c>
      <c r="M10" s="18"/>
      <c r="N10" s="15">
        <v>44902</v>
      </c>
      <c r="O10" s="19">
        <v>41952</v>
      </c>
      <c r="P10" s="19">
        <v>2250</v>
      </c>
      <c r="Q10" s="20" t="s">
        <v>39</v>
      </c>
      <c r="R10" s="21">
        <v>45419</v>
      </c>
      <c r="S10" s="19">
        <v>2250</v>
      </c>
      <c r="T10" s="19">
        <v>0</v>
      </c>
      <c r="U10" s="19">
        <v>0</v>
      </c>
      <c r="V10" s="24">
        <v>2250</v>
      </c>
      <c r="W10" s="24">
        <v>0</v>
      </c>
      <c r="X10" s="24">
        <v>0</v>
      </c>
      <c r="Y10" s="24"/>
      <c r="Z10" s="24"/>
      <c r="AA10" s="8" t="s">
        <v>54</v>
      </c>
      <c r="AB10" s="22" t="s">
        <v>56</v>
      </c>
    </row>
    <row r="11" spans="1:28" x14ac:dyDescent="0.35">
      <c r="A11" s="7">
        <v>7</v>
      </c>
      <c r="B11" s="12" t="s">
        <v>28</v>
      </c>
      <c r="C11" s="13" t="s">
        <v>29</v>
      </c>
      <c r="D11" s="14" t="s">
        <v>30</v>
      </c>
      <c r="E11" s="15">
        <v>45916</v>
      </c>
      <c r="F11" s="8" t="s">
        <v>47</v>
      </c>
      <c r="G11" s="16" t="s">
        <v>32</v>
      </c>
      <c r="H11" s="16" t="s">
        <v>33</v>
      </c>
      <c r="I11" s="17">
        <v>717881</v>
      </c>
      <c r="J11" s="17" t="s">
        <v>52</v>
      </c>
      <c r="K11" s="17" t="s">
        <v>53</v>
      </c>
      <c r="L11" s="18">
        <v>349707908</v>
      </c>
      <c r="M11" s="18"/>
      <c r="N11" s="15">
        <v>44902</v>
      </c>
      <c r="O11" s="19">
        <v>41952</v>
      </c>
      <c r="P11" s="19">
        <v>2250</v>
      </c>
      <c r="Q11" s="20" t="s">
        <v>39</v>
      </c>
      <c r="R11" s="21">
        <v>45478</v>
      </c>
      <c r="S11" s="19">
        <v>2250</v>
      </c>
      <c r="T11" s="19">
        <v>0</v>
      </c>
      <c r="U11" s="19">
        <v>0</v>
      </c>
      <c r="V11" s="24">
        <v>2250</v>
      </c>
      <c r="W11" s="24">
        <v>0</v>
      </c>
      <c r="X11" s="24">
        <v>0</v>
      </c>
      <c r="Y11" s="24"/>
      <c r="Z11" s="24"/>
      <c r="AA11" s="8" t="s">
        <v>54</v>
      </c>
      <c r="AB11" s="22" t="s">
        <v>57</v>
      </c>
    </row>
    <row r="12" spans="1:28" x14ac:dyDescent="0.35">
      <c r="A12" s="7">
        <v>8</v>
      </c>
      <c r="B12" s="12" t="s">
        <v>28</v>
      </c>
      <c r="C12" s="13" t="s">
        <v>29</v>
      </c>
      <c r="D12" s="14" t="s">
        <v>30</v>
      </c>
      <c r="E12" s="15">
        <v>45916</v>
      </c>
      <c r="F12" s="8" t="s">
        <v>47</v>
      </c>
      <c r="G12" s="16" t="s">
        <v>32</v>
      </c>
      <c r="H12" s="16" t="s">
        <v>33</v>
      </c>
      <c r="I12" s="17">
        <v>717881</v>
      </c>
      <c r="J12" s="17" t="s">
        <v>52</v>
      </c>
      <c r="K12" s="17" t="s">
        <v>53</v>
      </c>
      <c r="L12" s="18">
        <v>349707908</v>
      </c>
      <c r="M12" s="18"/>
      <c r="N12" s="15">
        <v>44902</v>
      </c>
      <c r="O12" s="19">
        <v>41952</v>
      </c>
      <c r="P12" s="19">
        <v>2250</v>
      </c>
      <c r="Q12" s="20" t="s">
        <v>39</v>
      </c>
      <c r="R12" s="21">
        <v>45568</v>
      </c>
      <c r="S12" s="19">
        <v>2250</v>
      </c>
      <c r="T12" s="19">
        <v>0</v>
      </c>
      <c r="U12" s="19">
        <v>0</v>
      </c>
      <c r="V12" s="24">
        <v>2250</v>
      </c>
      <c r="W12" s="24">
        <v>0</v>
      </c>
      <c r="X12" s="24">
        <v>0</v>
      </c>
      <c r="Y12" s="24"/>
      <c r="Z12" s="24"/>
      <c r="AA12" s="8" t="s">
        <v>54</v>
      </c>
      <c r="AB12" s="22" t="s">
        <v>58</v>
      </c>
    </row>
    <row r="13" spans="1:28" x14ac:dyDescent="0.35">
      <c r="A13" s="7">
        <v>9</v>
      </c>
      <c r="B13" s="12" t="s">
        <v>28</v>
      </c>
      <c r="C13" s="13" t="s">
        <v>29</v>
      </c>
      <c r="D13" s="14" t="s">
        <v>30</v>
      </c>
      <c r="E13" s="15">
        <v>45916</v>
      </c>
      <c r="F13" s="8" t="s">
        <v>47</v>
      </c>
      <c r="G13" s="16" t="s">
        <v>32</v>
      </c>
      <c r="H13" s="16" t="s">
        <v>33</v>
      </c>
      <c r="I13" s="17">
        <v>717881</v>
      </c>
      <c r="J13" s="17" t="s">
        <v>52</v>
      </c>
      <c r="K13" s="17" t="s">
        <v>53</v>
      </c>
      <c r="L13" s="18">
        <v>352211046</v>
      </c>
      <c r="M13" s="18"/>
      <c r="N13" s="15">
        <v>45126</v>
      </c>
      <c r="O13" s="19">
        <v>21000</v>
      </c>
      <c r="P13" s="19">
        <v>1410</v>
      </c>
      <c r="Q13" s="20" t="s">
        <v>39</v>
      </c>
      <c r="R13" s="21">
        <v>45385</v>
      </c>
      <c r="S13" s="19">
        <v>1410</v>
      </c>
      <c r="T13" s="19">
        <v>0</v>
      </c>
      <c r="U13" s="19">
        <v>0</v>
      </c>
      <c r="V13" s="24">
        <v>1410</v>
      </c>
      <c r="W13" s="24">
        <f>SUM(V13:V16)</f>
        <v>5640</v>
      </c>
      <c r="X13" s="24" t="s">
        <v>92</v>
      </c>
      <c r="Y13" s="24">
        <f>VLOOKUP(L13,[2]Sheet1!$Q:$AC,13,0)</f>
        <v>671</v>
      </c>
      <c r="Z13" s="24">
        <f>W13-Y13</f>
        <v>4969</v>
      </c>
      <c r="AA13" s="8" t="s">
        <v>54</v>
      </c>
      <c r="AB13" s="22" t="s">
        <v>59</v>
      </c>
    </row>
    <row r="14" spans="1:28" x14ac:dyDescent="0.35">
      <c r="A14" s="7">
        <v>10</v>
      </c>
      <c r="B14" s="12" t="s">
        <v>28</v>
      </c>
      <c r="C14" s="13" t="s">
        <v>29</v>
      </c>
      <c r="D14" s="14" t="s">
        <v>30</v>
      </c>
      <c r="E14" s="15">
        <v>45916</v>
      </c>
      <c r="F14" s="8" t="s">
        <v>47</v>
      </c>
      <c r="G14" s="16" t="s">
        <v>32</v>
      </c>
      <c r="H14" s="16" t="s">
        <v>33</v>
      </c>
      <c r="I14" s="17">
        <v>717881</v>
      </c>
      <c r="J14" s="17" t="s">
        <v>52</v>
      </c>
      <c r="K14" s="17" t="s">
        <v>53</v>
      </c>
      <c r="L14" s="18">
        <v>352211046</v>
      </c>
      <c r="M14" s="18"/>
      <c r="N14" s="15">
        <v>45126</v>
      </c>
      <c r="O14" s="19">
        <v>21000</v>
      </c>
      <c r="P14" s="19">
        <v>1410</v>
      </c>
      <c r="Q14" s="20" t="s">
        <v>39</v>
      </c>
      <c r="R14" s="21">
        <v>45419</v>
      </c>
      <c r="S14" s="19">
        <v>1410</v>
      </c>
      <c r="T14" s="19">
        <v>0</v>
      </c>
      <c r="U14" s="19">
        <v>0</v>
      </c>
      <c r="V14" s="24">
        <v>1410</v>
      </c>
      <c r="W14" s="24">
        <v>0</v>
      </c>
      <c r="X14" s="24">
        <v>0</v>
      </c>
      <c r="Y14" s="24"/>
      <c r="Z14" s="24"/>
      <c r="AA14" s="8" t="s">
        <v>54</v>
      </c>
      <c r="AB14" s="22" t="s">
        <v>60</v>
      </c>
    </row>
    <row r="15" spans="1:28" x14ac:dyDescent="0.35">
      <c r="A15" s="7">
        <v>11</v>
      </c>
      <c r="B15" s="12" t="s">
        <v>28</v>
      </c>
      <c r="C15" s="13" t="s">
        <v>29</v>
      </c>
      <c r="D15" s="14" t="s">
        <v>30</v>
      </c>
      <c r="E15" s="15">
        <v>45916</v>
      </c>
      <c r="F15" s="8" t="s">
        <v>47</v>
      </c>
      <c r="G15" s="16" t="s">
        <v>32</v>
      </c>
      <c r="H15" s="16" t="s">
        <v>33</v>
      </c>
      <c r="I15" s="17">
        <v>717881</v>
      </c>
      <c r="J15" s="17" t="s">
        <v>52</v>
      </c>
      <c r="K15" s="17" t="s">
        <v>53</v>
      </c>
      <c r="L15" s="18">
        <v>352211046</v>
      </c>
      <c r="M15" s="18"/>
      <c r="N15" s="15">
        <v>45126</v>
      </c>
      <c r="O15" s="19">
        <v>21000</v>
      </c>
      <c r="P15" s="19">
        <v>1410</v>
      </c>
      <c r="Q15" s="20" t="s">
        <v>39</v>
      </c>
      <c r="R15" s="21">
        <v>45478</v>
      </c>
      <c r="S15" s="19">
        <v>1410</v>
      </c>
      <c r="T15" s="19">
        <v>0</v>
      </c>
      <c r="U15" s="19">
        <v>0</v>
      </c>
      <c r="V15" s="24">
        <v>1410</v>
      </c>
      <c r="W15" s="24">
        <v>0</v>
      </c>
      <c r="X15" s="24">
        <v>0</v>
      </c>
      <c r="Y15" s="24"/>
      <c r="Z15" s="24"/>
      <c r="AA15" s="8" t="s">
        <v>54</v>
      </c>
      <c r="AB15" s="22" t="s">
        <v>61</v>
      </c>
    </row>
    <row r="16" spans="1:28" x14ac:dyDescent="0.35">
      <c r="A16" s="7">
        <v>12</v>
      </c>
      <c r="B16" s="12" t="s">
        <v>28</v>
      </c>
      <c r="C16" s="13" t="s">
        <v>29</v>
      </c>
      <c r="D16" s="14" t="s">
        <v>30</v>
      </c>
      <c r="E16" s="15">
        <v>45916</v>
      </c>
      <c r="F16" s="8" t="s">
        <v>47</v>
      </c>
      <c r="G16" s="16" t="s">
        <v>32</v>
      </c>
      <c r="H16" s="16" t="s">
        <v>33</v>
      </c>
      <c r="I16" s="17">
        <v>717881</v>
      </c>
      <c r="J16" s="17" t="s">
        <v>52</v>
      </c>
      <c r="K16" s="17" t="s">
        <v>53</v>
      </c>
      <c r="L16" s="18">
        <v>352211046</v>
      </c>
      <c r="M16" s="18"/>
      <c r="N16" s="15">
        <v>45126</v>
      </c>
      <c r="O16" s="19">
        <v>21000</v>
      </c>
      <c r="P16" s="19">
        <v>1410</v>
      </c>
      <c r="Q16" s="20" t="s">
        <v>39</v>
      </c>
      <c r="R16" s="21">
        <v>45568</v>
      </c>
      <c r="S16" s="19">
        <v>1410</v>
      </c>
      <c r="T16" s="19">
        <v>0</v>
      </c>
      <c r="U16" s="19">
        <v>0</v>
      </c>
      <c r="V16" s="24">
        <v>1410</v>
      </c>
      <c r="W16" s="24">
        <v>0</v>
      </c>
      <c r="X16" s="24">
        <v>0</v>
      </c>
      <c r="Y16" s="24"/>
      <c r="Z16" s="24"/>
      <c r="AA16" s="8" t="s">
        <v>54</v>
      </c>
      <c r="AB16" s="22" t="s">
        <v>62</v>
      </c>
    </row>
    <row r="17" spans="1:28" x14ac:dyDescent="0.35">
      <c r="A17" s="7">
        <v>13</v>
      </c>
      <c r="B17" s="12" t="s">
        <v>28</v>
      </c>
      <c r="C17" s="13" t="s">
        <v>29</v>
      </c>
      <c r="D17" s="14" t="s">
        <v>30</v>
      </c>
      <c r="E17" s="15">
        <v>45917</v>
      </c>
      <c r="F17" s="8" t="s">
        <v>47</v>
      </c>
      <c r="G17" s="16" t="s">
        <v>32</v>
      </c>
      <c r="H17" s="16" t="s">
        <v>33</v>
      </c>
      <c r="I17" s="17" t="s">
        <v>63</v>
      </c>
      <c r="J17" s="17" t="s">
        <v>64</v>
      </c>
      <c r="K17" s="17" t="s">
        <v>65</v>
      </c>
      <c r="L17" s="18">
        <v>356033288</v>
      </c>
      <c r="M17" s="18"/>
      <c r="N17" s="15">
        <v>45374</v>
      </c>
      <c r="O17" s="19">
        <v>40000</v>
      </c>
      <c r="P17" s="19">
        <v>2690</v>
      </c>
      <c r="Q17" s="20" t="s">
        <v>39</v>
      </c>
      <c r="R17" s="21">
        <v>45811</v>
      </c>
      <c r="S17" s="19">
        <v>2690</v>
      </c>
      <c r="T17" s="19">
        <v>2415</v>
      </c>
      <c r="U17" s="19">
        <v>0</v>
      </c>
      <c r="V17" s="24">
        <v>275</v>
      </c>
      <c r="W17" s="24">
        <f>V17+V18</f>
        <v>1665</v>
      </c>
      <c r="X17" s="24" t="s">
        <v>92</v>
      </c>
      <c r="Y17" s="24"/>
      <c r="Z17" s="24"/>
      <c r="AA17" s="8" t="s">
        <v>40</v>
      </c>
      <c r="AB17" s="22" t="s">
        <v>66</v>
      </c>
    </row>
    <row r="18" spans="1:28" x14ac:dyDescent="0.35">
      <c r="A18" s="7">
        <v>14</v>
      </c>
      <c r="B18" s="12" t="s">
        <v>28</v>
      </c>
      <c r="C18" s="13" t="s">
        <v>29</v>
      </c>
      <c r="D18" s="14" t="s">
        <v>30</v>
      </c>
      <c r="E18" s="15">
        <v>45917</v>
      </c>
      <c r="F18" s="8" t="s">
        <v>47</v>
      </c>
      <c r="G18" s="16" t="s">
        <v>32</v>
      </c>
      <c r="H18" s="16" t="s">
        <v>33</v>
      </c>
      <c r="I18" s="17" t="s">
        <v>63</v>
      </c>
      <c r="J18" s="17" t="s">
        <v>64</v>
      </c>
      <c r="K18" s="17" t="s">
        <v>65</v>
      </c>
      <c r="L18" s="18">
        <v>356033288</v>
      </c>
      <c r="M18" s="18"/>
      <c r="N18" s="15">
        <v>45374</v>
      </c>
      <c r="O18" s="19">
        <v>40000</v>
      </c>
      <c r="P18" s="19">
        <v>2690</v>
      </c>
      <c r="Q18" s="20" t="s">
        <v>39</v>
      </c>
      <c r="R18" s="21">
        <v>45840</v>
      </c>
      <c r="S18" s="19">
        <v>2690</v>
      </c>
      <c r="T18" s="19">
        <v>1300</v>
      </c>
      <c r="U18" s="19">
        <v>0</v>
      </c>
      <c r="V18" s="24">
        <v>1390</v>
      </c>
      <c r="W18" s="24">
        <v>0</v>
      </c>
      <c r="X18" s="24">
        <v>0</v>
      </c>
      <c r="Y18" s="24"/>
      <c r="Z18" s="24"/>
      <c r="AA18" s="8" t="s">
        <v>40</v>
      </c>
      <c r="AB18" s="22" t="s">
        <v>67</v>
      </c>
    </row>
    <row r="19" spans="1:28" x14ac:dyDescent="0.35">
      <c r="A19" s="7">
        <v>15</v>
      </c>
      <c r="B19" s="12" t="s">
        <v>28</v>
      </c>
      <c r="C19" s="13" t="s">
        <v>29</v>
      </c>
      <c r="D19" s="14" t="s">
        <v>30</v>
      </c>
      <c r="E19" s="15">
        <v>45918</v>
      </c>
      <c r="F19" s="8" t="s">
        <v>31</v>
      </c>
      <c r="G19" s="16" t="s">
        <v>32</v>
      </c>
      <c r="H19" s="16" t="s">
        <v>33</v>
      </c>
      <c r="I19" s="17" t="s">
        <v>68</v>
      </c>
      <c r="J19" s="17" t="s">
        <v>69</v>
      </c>
      <c r="K19" s="17" t="s">
        <v>70</v>
      </c>
      <c r="L19" s="18">
        <v>353451163</v>
      </c>
      <c r="M19" s="18"/>
      <c r="N19" s="15">
        <v>45324</v>
      </c>
      <c r="O19" s="19">
        <v>60000</v>
      </c>
      <c r="P19" s="19">
        <v>3200</v>
      </c>
      <c r="Q19" s="20" t="s">
        <v>39</v>
      </c>
      <c r="R19" s="21">
        <v>45497</v>
      </c>
      <c r="S19" s="19">
        <v>300</v>
      </c>
      <c r="T19" s="19">
        <v>0</v>
      </c>
      <c r="U19" s="19">
        <v>0</v>
      </c>
      <c r="V19" s="24">
        <v>300</v>
      </c>
      <c r="W19" s="24">
        <f>SUM(V19:V24)</f>
        <v>17850</v>
      </c>
      <c r="X19" s="24" t="s">
        <v>92</v>
      </c>
      <c r="Y19" s="24"/>
      <c r="Z19" s="24"/>
      <c r="AA19" s="8" t="s">
        <v>54</v>
      </c>
      <c r="AB19" s="22" t="s">
        <v>71</v>
      </c>
    </row>
    <row r="20" spans="1:28" x14ac:dyDescent="0.35">
      <c r="A20" s="7">
        <v>16</v>
      </c>
      <c r="B20" s="12" t="s">
        <v>28</v>
      </c>
      <c r="C20" s="13" t="s">
        <v>29</v>
      </c>
      <c r="D20" s="14" t="s">
        <v>30</v>
      </c>
      <c r="E20" s="15">
        <v>45918</v>
      </c>
      <c r="F20" s="8" t="s">
        <v>31</v>
      </c>
      <c r="G20" s="16" t="s">
        <v>32</v>
      </c>
      <c r="H20" s="16" t="s">
        <v>33</v>
      </c>
      <c r="I20" s="17" t="s">
        <v>68</v>
      </c>
      <c r="J20" s="17" t="s">
        <v>69</v>
      </c>
      <c r="K20" s="17" t="s">
        <v>70</v>
      </c>
      <c r="L20" s="18">
        <v>353451163</v>
      </c>
      <c r="M20" s="18"/>
      <c r="N20" s="15">
        <v>45324</v>
      </c>
      <c r="O20" s="19">
        <v>60000</v>
      </c>
      <c r="P20" s="19">
        <v>3200</v>
      </c>
      <c r="Q20" s="20" t="s">
        <v>39</v>
      </c>
      <c r="R20" s="21">
        <v>45656</v>
      </c>
      <c r="S20" s="19">
        <v>4270</v>
      </c>
      <c r="T20" s="19">
        <v>0</v>
      </c>
      <c r="U20" s="19">
        <v>0</v>
      </c>
      <c r="V20" s="24">
        <v>4270</v>
      </c>
      <c r="W20" s="24">
        <v>0</v>
      </c>
      <c r="X20" s="24">
        <v>0</v>
      </c>
      <c r="Y20" s="24"/>
      <c r="Z20" s="24"/>
      <c r="AA20" s="8" t="s">
        <v>54</v>
      </c>
      <c r="AB20" s="22" t="s">
        <v>72</v>
      </c>
    </row>
    <row r="21" spans="1:28" x14ac:dyDescent="0.35">
      <c r="A21" s="7">
        <v>17</v>
      </c>
      <c r="B21" s="12" t="s">
        <v>28</v>
      </c>
      <c r="C21" s="13" t="s">
        <v>29</v>
      </c>
      <c r="D21" s="14" t="s">
        <v>30</v>
      </c>
      <c r="E21" s="15">
        <v>45918</v>
      </c>
      <c r="F21" s="8" t="s">
        <v>31</v>
      </c>
      <c r="G21" s="16" t="s">
        <v>32</v>
      </c>
      <c r="H21" s="16" t="s">
        <v>33</v>
      </c>
      <c r="I21" s="17" t="s">
        <v>68</v>
      </c>
      <c r="J21" s="17" t="s">
        <v>69</v>
      </c>
      <c r="K21" s="17" t="s">
        <v>70</v>
      </c>
      <c r="L21" s="18">
        <v>353451163</v>
      </c>
      <c r="M21" s="18"/>
      <c r="N21" s="15">
        <v>45324</v>
      </c>
      <c r="O21" s="19">
        <v>60000</v>
      </c>
      <c r="P21" s="19">
        <v>3200</v>
      </c>
      <c r="Q21" s="20" t="s">
        <v>39</v>
      </c>
      <c r="R21" s="21">
        <v>45703</v>
      </c>
      <c r="S21" s="19">
        <v>4270</v>
      </c>
      <c r="T21" s="19">
        <v>0</v>
      </c>
      <c r="U21" s="19">
        <v>0</v>
      </c>
      <c r="V21" s="24">
        <v>4270</v>
      </c>
      <c r="W21" s="24">
        <v>0</v>
      </c>
      <c r="X21" s="24">
        <v>0</v>
      </c>
      <c r="Y21" s="24"/>
      <c r="Z21" s="24"/>
      <c r="AA21" s="8" t="s">
        <v>54</v>
      </c>
      <c r="AB21" s="22" t="s">
        <v>73</v>
      </c>
    </row>
    <row r="22" spans="1:28" x14ac:dyDescent="0.35">
      <c r="A22" s="7">
        <v>18</v>
      </c>
      <c r="B22" s="12" t="s">
        <v>28</v>
      </c>
      <c r="C22" s="13" t="s">
        <v>29</v>
      </c>
      <c r="D22" s="14" t="s">
        <v>30</v>
      </c>
      <c r="E22" s="15">
        <v>45918</v>
      </c>
      <c r="F22" s="8" t="s">
        <v>31</v>
      </c>
      <c r="G22" s="16" t="s">
        <v>32</v>
      </c>
      <c r="H22" s="16" t="s">
        <v>33</v>
      </c>
      <c r="I22" s="17" t="s">
        <v>68</v>
      </c>
      <c r="J22" s="17" t="s">
        <v>69</v>
      </c>
      <c r="K22" s="17" t="s">
        <v>70</v>
      </c>
      <c r="L22" s="18">
        <v>353451163</v>
      </c>
      <c r="M22" s="18"/>
      <c r="N22" s="15">
        <v>45324</v>
      </c>
      <c r="O22" s="19">
        <v>60000</v>
      </c>
      <c r="P22" s="19">
        <v>3200</v>
      </c>
      <c r="Q22" s="20" t="s">
        <v>39</v>
      </c>
      <c r="R22" s="21">
        <v>45734</v>
      </c>
      <c r="S22" s="19">
        <v>4270</v>
      </c>
      <c r="T22" s="19">
        <v>0</v>
      </c>
      <c r="U22" s="19">
        <v>0</v>
      </c>
      <c r="V22" s="24">
        <v>4270</v>
      </c>
      <c r="W22" s="24">
        <v>0</v>
      </c>
      <c r="X22" s="24">
        <v>0</v>
      </c>
      <c r="Y22" s="24"/>
      <c r="Z22" s="24"/>
      <c r="AA22" s="8" t="s">
        <v>54</v>
      </c>
      <c r="AB22" s="22" t="s">
        <v>74</v>
      </c>
    </row>
    <row r="23" spans="1:28" x14ac:dyDescent="0.35">
      <c r="A23" s="7">
        <v>19</v>
      </c>
      <c r="B23" s="12" t="s">
        <v>28</v>
      </c>
      <c r="C23" s="13" t="s">
        <v>29</v>
      </c>
      <c r="D23" s="14" t="s">
        <v>30</v>
      </c>
      <c r="E23" s="15">
        <v>45918</v>
      </c>
      <c r="F23" s="8" t="s">
        <v>31</v>
      </c>
      <c r="G23" s="16" t="s">
        <v>32</v>
      </c>
      <c r="H23" s="16" t="s">
        <v>33</v>
      </c>
      <c r="I23" s="17" t="s">
        <v>68</v>
      </c>
      <c r="J23" s="17" t="s">
        <v>69</v>
      </c>
      <c r="K23" s="17" t="s">
        <v>70</v>
      </c>
      <c r="L23" s="18">
        <v>353451163</v>
      </c>
      <c r="M23" s="18"/>
      <c r="N23" s="15">
        <v>45324</v>
      </c>
      <c r="O23" s="19">
        <v>60000</v>
      </c>
      <c r="P23" s="19">
        <v>3200</v>
      </c>
      <c r="Q23" s="20" t="s">
        <v>39</v>
      </c>
      <c r="R23" s="21">
        <v>45769</v>
      </c>
      <c r="S23" s="19">
        <v>470</v>
      </c>
      <c r="T23" s="19">
        <v>0</v>
      </c>
      <c r="U23" s="19">
        <v>0</v>
      </c>
      <c r="V23" s="24">
        <v>470</v>
      </c>
      <c r="W23" s="24">
        <v>0</v>
      </c>
      <c r="X23" s="24">
        <v>0</v>
      </c>
      <c r="Y23" s="24"/>
      <c r="Z23" s="24"/>
      <c r="AA23" s="8" t="s">
        <v>54</v>
      </c>
      <c r="AB23" s="22" t="s">
        <v>75</v>
      </c>
    </row>
    <row r="24" spans="1:28" x14ac:dyDescent="0.35">
      <c r="A24" s="7">
        <v>20</v>
      </c>
      <c r="B24" s="12" t="s">
        <v>28</v>
      </c>
      <c r="C24" s="13" t="s">
        <v>29</v>
      </c>
      <c r="D24" s="14" t="s">
        <v>30</v>
      </c>
      <c r="E24" s="15">
        <v>45918</v>
      </c>
      <c r="F24" s="8" t="s">
        <v>31</v>
      </c>
      <c r="G24" s="16" t="s">
        <v>32</v>
      </c>
      <c r="H24" s="16" t="s">
        <v>33</v>
      </c>
      <c r="I24" s="17" t="s">
        <v>68</v>
      </c>
      <c r="J24" s="17" t="s">
        <v>69</v>
      </c>
      <c r="K24" s="17" t="s">
        <v>70</v>
      </c>
      <c r="L24" s="18">
        <v>353451163</v>
      </c>
      <c r="M24" s="18"/>
      <c r="N24" s="15">
        <v>45324</v>
      </c>
      <c r="O24" s="19">
        <v>60000</v>
      </c>
      <c r="P24" s="19">
        <v>3200</v>
      </c>
      <c r="Q24" s="20" t="s">
        <v>39</v>
      </c>
      <c r="R24" s="21">
        <v>45799</v>
      </c>
      <c r="S24" s="19">
        <v>4270</v>
      </c>
      <c r="T24" s="19">
        <v>0</v>
      </c>
      <c r="U24" s="19">
        <v>0</v>
      </c>
      <c r="V24" s="24">
        <v>4270</v>
      </c>
      <c r="W24" s="24">
        <v>0</v>
      </c>
      <c r="X24" s="24">
        <v>0</v>
      </c>
      <c r="Y24" s="24"/>
      <c r="Z24" s="24"/>
      <c r="AA24" s="8" t="s">
        <v>54</v>
      </c>
      <c r="AB24" s="22" t="s">
        <v>76</v>
      </c>
    </row>
    <row r="25" spans="1:28" x14ac:dyDescent="0.35">
      <c r="A25" s="7">
        <v>21</v>
      </c>
      <c r="B25" s="12" t="s">
        <v>28</v>
      </c>
      <c r="C25" s="13" t="s">
        <v>29</v>
      </c>
      <c r="D25" s="14" t="s">
        <v>30</v>
      </c>
      <c r="E25" s="15">
        <v>45917</v>
      </c>
      <c r="F25" s="8" t="s">
        <v>31</v>
      </c>
      <c r="G25" s="16" t="s">
        <v>32</v>
      </c>
      <c r="H25" s="16" t="s">
        <v>33</v>
      </c>
      <c r="I25" s="17">
        <v>730176</v>
      </c>
      <c r="J25" s="17" t="s">
        <v>77</v>
      </c>
      <c r="K25" s="17" t="s">
        <v>78</v>
      </c>
      <c r="L25" s="18">
        <v>348649329</v>
      </c>
      <c r="M25" s="18"/>
      <c r="N25" s="15">
        <v>44785</v>
      </c>
      <c r="O25" s="19">
        <v>42796</v>
      </c>
      <c r="P25" s="19">
        <v>2300</v>
      </c>
      <c r="Q25" s="20" t="s">
        <v>39</v>
      </c>
      <c r="R25" s="21">
        <v>45507</v>
      </c>
      <c r="S25" s="19">
        <v>2800</v>
      </c>
      <c r="T25" s="19">
        <v>0</v>
      </c>
      <c r="U25" s="19">
        <v>0</v>
      </c>
      <c r="V25" s="24">
        <v>2800</v>
      </c>
      <c r="W25" s="24">
        <f>SUM(V25:V27)</f>
        <v>8400</v>
      </c>
      <c r="X25" s="24" t="s">
        <v>92</v>
      </c>
      <c r="Y25" s="24"/>
      <c r="Z25" s="24"/>
      <c r="AA25" s="8" t="s">
        <v>54</v>
      </c>
      <c r="AB25" s="22" t="s">
        <v>79</v>
      </c>
    </row>
    <row r="26" spans="1:28" x14ac:dyDescent="0.35">
      <c r="A26" s="7">
        <v>22</v>
      </c>
      <c r="B26" s="12" t="s">
        <v>28</v>
      </c>
      <c r="C26" s="13" t="s">
        <v>29</v>
      </c>
      <c r="D26" s="14" t="s">
        <v>30</v>
      </c>
      <c r="E26" s="15">
        <v>45917</v>
      </c>
      <c r="F26" s="8" t="s">
        <v>31</v>
      </c>
      <c r="G26" s="16" t="s">
        <v>32</v>
      </c>
      <c r="H26" s="16" t="s">
        <v>33</v>
      </c>
      <c r="I26" s="17">
        <v>730176</v>
      </c>
      <c r="J26" s="17" t="s">
        <v>77</v>
      </c>
      <c r="K26" s="17" t="s">
        <v>78</v>
      </c>
      <c r="L26" s="18">
        <v>348649329</v>
      </c>
      <c r="M26" s="18"/>
      <c r="N26" s="15">
        <v>44785</v>
      </c>
      <c r="O26" s="19">
        <v>42796</v>
      </c>
      <c r="P26" s="19">
        <v>2300</v>
      </c>
      <c r="Q26" s="20" t="s">
        <v>39</v>
      </c>
      <c r="R26" s="21">
        <v>45538</v>
      </c>
      <c r="S26" s="19">
        <v>2800</v>
      </c>
      <c r="T26" s="19">
        <v>0</v>
      </c>
      <c r="U26" s="19">
        <v>0</v>
      </c>
      <c r="V26" s="24">
        <v>2800</v>
      </c>
      <c r="W26" s="24">
        <v>0</v>
      </c>
      <c r="X26" s="24">
        <v>0</v>
      </c>
      <c r="Y26" s="24"/>
      <c r="Z26" s="24"/>
      <c r="AA26" s="8" t="s">
        <v>54</v>
      </c>
      <c r="AB26" s="22" t="s">
        <v>80</v>
      </c>
    </row>
    <row r="27" spans="1:28" x14ac:dyDescent="0.35">
      <c r="A27" s="7">
        <v>23</v>
      </c>
      <c r="B27" s="12" t="s">
        <v>28</v>
      </c>
      <c r="C27" s="13" t="s">
        <v>29</v>
      </c>
      <c r="D27" s="14" t="s">
        <v>30</v>
      </c>
      <c r="E27" s="15">
        <v>45917</v>
      </c>
      <c r="F27" s="8" t="s">
        <v>31</v>
      </c>
      <c r="G27" s="16" t="s">
        <v>32</v>
      </c>
      <c r="H27" s="16" t="s">
        <v>33</v>
      </c>
      <c r="I27" s="17">
        <v>730176</v>
      </c>
      <c r="J27" s="17" t="s">
        <v>77</v>
      </c>
      <c r="K27" s="17" t="s">
        <v>78</v>
      </c>
      <c r="L27" s="18">
        <v>348649329</v>
      </c>
      <c r="M27" s="18"/>
      <c r="N27" s="15">
        <v>44785</v>
      </c>
      <c r="O27" s="19">
        <v>42796</v>
      </c>
      <c r="P27" s="19">
        <v>2300</v>
      </c>
      <c r="Q27" s="20" t="s">
        <v>39</v>
      </c>
      <c r="R27" s="21">
        <v>45568</v>
      </c>
      <c r="S27" s="19">
        <v>2800</v>
      </c>
      <c r="T27" s="19">
        <v>0</v>
      </c>
      <c r="U27" s="19">
        <v>0</v>
      </c>
      <c r="V27" s="24">
        <v>2800</v>
      </c>
      <c r="W27" s="24">
        <v>0</v>
      </c>
      <c r="X27" s="24">
        <v>0</v>
      </c>
      <c r="Y27" s="24"/>
      <c r="Z27" s="24"/>
      <c r="AA27" s="8" t="s">
        <v>54</v>
      </c>
      <c r="AB27" s="22" t="s">
        <v>81</v>
      </c>
    </row>
    <row r="28" spans="1:28" x14ac:dyDescent="0.35">
      <c r="A28" s="7">
        <v>24</v>
      </c>
      <c r="B28" s="12" t="s">
        <v>28</v>
      </c>
      <c r="C28" s="13" t="s">
        <v>29</v>
      </c>
      <c r="D28" s="14" t="s">
        <v>30</v>
      </c>
      <c r="E28" s="15">
        <v>45917</v>
      </c>
      <c r="F28" s="8" t="s">
        <v>31</v>
      </c>
      <c r="G28" s="16" t="s">
        <v>32</v>
      </c>
      <c r="H28" s="16" t="s">
        <v>33</v>
      </c>
      <c r="I28" s="17">
        <v>730176</v>
      </c>
      <c r="J28" s="17" t="s">
        <v>82</v>
      </c>
      <c r="K28" s="17" t="s">
        <v>83</v>
      </c>
      <c r="L28" s="18">
        <v>352418163</v>
      </c>
      <c r="M28" s="18"/>
      <c r="N28" s="15">
        <v>45144</v>
      </c>
      <c r="O28" s="19">
        <v>30000</v>
      </c>
      <c r="P28" s="19">
        <v>2020</v>
      </c>
      <c r="Q28" s="20" t="s">
        <v>39</v>
      </c>
      <c r="R28" s="21">
        <v>45512</v>
      </c>
      <c r="S28" s="19">
        <v>3950</v>
      </c>
      <c r="T28" s="19">
        <v>0</v>
      </c>
      <c r="U28" s="19">
        <v>0</v>
      </c>
      <c r="V28" s="24">
        <v>3950</v>
      </c>
      <c r="W28" s="24">
        <f>SUM(V28:V31)</f>
        <v>11200</v>
      </c>
      <c r="X28" s="24" t="s">
        <v>92</v>
      </c>
      <c r="Y28" s="24"/>
      <c r="Z28" s="24"/>
      <c r="AA28" s="8" t="s">
        <v>54</v>
      </c>
      <c r="AB28" s="22" t="s">
        <v>84</v>
      </c>
    </row>
    <row r="29" spans="1:28" x14ac:dyDescent="0.35">
      <c r="A29" s="7">
        <v>25</v>
      </c>
      <c r="B29" s="12" t="s">
        <v>28</v>
      </c>
      <c r="C29" s="13" t="s">
        <v>29</v>
      </c>
      <c r="D29" s="14" t="s">
        <v>30</v>
      </c>
      <c r="E29" s="15">
        <v>45917</v>
      </c>
      <c r="F29" s="8" t="s">
        <v>31</v>
      </c>
      <c r="G29" s="16" t="s">
        <v>32</v>
      </c>
      <c r="H29" s="16" t="s">
        <v>33</v>
      </c>
      <c r="I29" s="17">
        <v>730176</v>
      </c>
      <c r="J29" s="17" t="s">
        <v>82</v>
      </c>
      <c r="K29" s="17" t="s">
        <v>83</v>
      </c>
      <c r="L29" s="18">
        <v>352418163</v>
      </c>
      <c r="M29" s="18"/>
      <c r="N29" s="15">
        <v>45144</v>
      </c>
      <c r="O29" s="19">
        <v>30000</v>
      </c>
      <c r="P29" s="19">
        <v>2020</v>
      </c>
      <c r="Q29" s="20" t="s">
        <v>39</v>
      </c>
      <c r="R29" s="21">
        <v>45480</v>
      </c>
      <c r="S29" s="19">
        <v>2050</v>
      </c>
      <c r="T29" s="19">
        <v>0</v>
      </c>
      <c r="U29" s="19">
        <v>0</v>
      </c>
      <c r="V29" s="24">
        <v>2050</v>
      </c>
      <c r="W29" s="24">
        <v>0</v>
      </c>
      <c r="X29" s="24">
        <v>0</v>
      </c>
      <c r="Y29" s="24"/>
      <c r="Z29" s="24"/>
      <c r="AA29" s="8" t="s">
        <v>54</v>
      </c>
      <c r="AB29" s="22" t="s">
        <v>85</v>
      </c>
    </row>
    <row r="30" spans="1:28" x14ac:dyDescent="0.35">
      <c r="A30" s="7">
        <v>26</v>
      </c>
      <c r="B30" s="12" t="s">
        <v>28</v>
      </c>
      <c r="C30" s="13" t="s">
        <v>29</v>
      </c>
      <c r="D30" s="14" t="s">
        <v>30</v>
      </c>
      <c r="E30" s="15">
        <v>45917</v>
      </c>
      <c r="F30" s="8" t="s">
        <v>31</v>
      </c>
      <c r="G30" s="16" t="s">
        <v>32</v>
      </c>
      <c r="H30" s="16" t="s">
        <v>33</v>
      </c>
      <c r="I30" s="17">
        <v>730176</v>
      </c>
      <c r="J30" s="17" t="s">
        <v>82</v>
      </c>
      <c r="K30" s="17" t="s">
        <v>83</v>
      </c>
      <c r="L30" s="18">
        <v>352418163</v>
      </c>
      <c r="M30" s="18"/>
      <c r="N30" s="15">
        <v>45144</v>
      </c>
      <c r="O30" s="19">
        <v>30000</v>
      </c>
      <c r="P30" s="19">
        <v>2020</v>
      </c>
      <c r="Q30" s="20" t="s">
        <v>39</v>
      </c>
      <c r="R30" s="21">
        <v>45541</v>
      </c>
      <c r="S30" s="19">
        <v>2250</v>
      </c>
      <c r="T30" s="19">
        <v>0</v>
      </c>
      <c r="U30" s="19">
        <v>0</v>
      </c>
      <c r="V30" s="24">
        <v>2250</v>
      </c>
      <c r="W30" s="24">
        <v>0</v>
      </c>
      <c r="X30" s="24">
        <v>0</v>
      </c>
      <c r="Y30" s="24"/>
      <c r="Z30" s="24"/>
      <c r="AA30" s="8" t="s">
        <v>54</v>
      </c>
      <c r="AB30" s="22" t="s">
        <v>86</v>
      </c>
    </row>
    <row r="31" spans="1:28" x14ac:dyDescent="0.35">
      <c r="A31" s="7">
        <v>27</v>
      </c>
      <c r="B31" s="12" t="s">
        <v>28</v>
      </c>
      <c r="C31" s="13" t="s">
        <v>29</v>
      </c>
      <c r="D31" s="14" t="s">
        <v>30</v>
      </c>
      <c r="E31" s="15">
        <v>45917</v>
      </c>
      <c r="F31" s="8" t="s">
        <v>31</v>
      </c>
      <c r="G31" s="16" t="s">
        <v>32</v>
      </c>
      <c r="H31" s="16" t="s">
        <v>33</v>
      </c>
      <c r="I31" s="17">
        <v>730176</v>
      </c>
      <c r="J31" s="17" t="s">
        <v>82</v>
      </c>
      <c r="K31" s="17" t="s">
        <v>83</v>
      </c>
      <c r="L31" s="18">
        <v>352418163</v>
      </c>
      <c r="M31" s="18"/>
      <c r="N31" s="15">
        <v>45144</v>
      </c>
      <c r="O31" s="19">
        <v>30000</v>
      </c>
      <c r="P31" s="19">
        <v>2020</v>
      </c>
      <c r="Q31" s="20" t="s">
        <v>39</v>
      </c>
      <c r="R31" s="21">
        <v>45568</v>
      </c>
      <c r="S31" s="19">
        <v>2950</v>
      </c>
      <c r="T31" s="19">
        <v>0</v>
      </c>
      <c r="U31" s="19">
        <v>0</v>
      </c>
      <c r="V31" s="24">
        <v>2950</v>
      </c>
      <c r="W31" s="24">
        <v>0</v>
      </c>
      <c r="X31" s="24">
        <v>0</v>
      </c>
      <c r="Y31" s="24"/>
      <c r="Z31" s="24"/>
      <c r="AA31" s="8" t="s">
        <v>54</v>
      </c>
      <c r="AB31" s="22" t="s">
        <v>87</v>
      </c>
    </row>
    <row r="32" spans="1:28" x14ac:dyDescent="0.35">
      <c r="A32" s="7">
        <v>28</v>
      </c>
      <c r="B32" s="12" t="s">
        <v>28</v>
      </c>
      <c r="C32" s="13" t="s">
        <v>29</v>
      </c>
      <c r="D32" s="14" t="s">
        <v>30</v>
      </c>
      <c r="E32" s="15">
        <v>45918</v>
      </c>
      <c r="F32" s="8" t="s">
        <v>31</v>
      </c>
      <c r="G32" s="16" t="s">
        <v>32</v>
      </c>
      <c r="H32" s="16" t="s">
        <v>33</v>
      </c>
      <c r="I32" s="17">
        <v>450486</v>
      </c>
      <c r="J32" s="17" t="s">
        <v>88</v>
      </c>
      <c r="K32" s="17" t="s">
        <v>89</v>
      </c>
      <c r="L32" s="18">
        <v>353516455</v>
      </c>
      <c r="M32" s="18"/>
      <c r="N32" s="15">
        <v>45288</v>
      </c>
      <c r="O32" s="19">
        <v>63000</v>
      </c>
      <c r="P32" s="19">
        <v>3360</v>
      </c>
      <c r="Q32" s="20" t="s">
        <v>39</v>
      </c>
      <c r="R32" s="21">
        <v>45734</v>
      </c>
      <c r="S32" s="19">
        <v>3360</v>
      </c>
      <c r="T32" s="19">
        <v>0</v>
      </c>
      <c r="U32" s="19">
        <v>0</v>
      </c>
      <c r="V32" s="24">
        <v>3360</v>
      </c>
      <c r="W32" s="24">
        <f>V32+V33</f>
        <v>6560</v>
      </c>
      <c r="X32" s="24" t="s">
        <v>92</v>
      </c>
      <c r="Y32" s="24"/>
      <c r="Z32" s="24"/>
      <c r="AA32" s="8" t="s">
        <v>54</v>
      </c>
      <c r="AB32" s="22" t="s">
        <v>90</v>
      </c>
    </row>
    <row r="33" spans="1:28" x14ac:dyDescent="0.35">
      <c r="A33" s="7">
        <v>29</v>
      </c>
      <c r="B33" s="12" t="s">
        <v>28</v>
      </c>
      <c r="C33" s="13" t="s">
        <v>29</v>
      </c>
      <c r="D33" s="14" t="s">
        <v>30</v>
      </c>
      <c r="E33" s="15">
        <v>45918</v>
      </c>
      <c r="F33" s="8" t="s">
        <v>31</v>
      </c>
      <c r="G33" s="16" t="s">
        <v>32</v>
      </c>
      <c r="H33" s="16" t="s">
        <v>33</v>
      </c>
      <c r="I33" s="17">
        <v>450486</v>
      </c>
      <c r="J33" s="17" t="s">
        <v>88</v>
      </c>
      <c r="K33" s="17" t="s">
        <v>89</v>
      </c>
      <c r="L33" s="18">
        <v>353516455</v>
      </c>
      <c r="M33" s="18"/>
      <c r="N33" s="15">
        <v>45288</v>
      </c>
      <c r="O33" s="19">
        <v>63000</v>
      </c>
      <c r="P33" s="19">
        <v>3360</v>
      </c>
      <c r="Q33" s="20" t="s">
        <v>39</v>
      </c>
      <c r="R33" s="21">
        <v>45799</v>
      </c>
      <c r="S33" s="19">
        <v>3200</v>
      </c>
      <c r="T33" s="19">
        <v>0</v>
      </c>
      <c r="U33" s="19">
        <v>0</v>
      </c>
      <c r="V33" s="24">
        <v>3200</v>
      </c>
      <c r="W33" s="24">
        <v>0</v>
      </c>
      <c r="X33" s="24">
        <v>0</v>
      </c>
      <c r="Y33" s="24"/>
      <c r="Z33" s="24"/>
      <c r="AA33" s="8" t="s">
        <v>54</v>
      </c>
      <c r="AB33" s="22" t="s">
        <v>91</v>
      </c>
    </row>
    <row r="35" spans="1:28" x14ac:dyDescent="0.35">
      <c r="T35" s="26"/>
      <c r="U35" s="26">
        <f>SUM(S4:S33)</f>
        <v>73470</v>
      </c>
    </row>
    <row r="36" spans="1:28" x14ac:dyDescent="0.35">
      <c r="S36" s="26" t="s">
        <v>97</v>
      </c>
      <c r="T36" s="26">
        <f>SUM(S36:S44)</f>
        <v>55786</v>
      </c>
      <c r="U36" s="28">
        <f>U35-S5-W7</f>
        <v>66720</v>
      </c>
    </row>
    <row r="37" spans="1:28" x14ac:dyDescent="0.35">
      <c r="S37">
        <v>8400</v>
      </c>
      <c r="T37" s="28">
        <f>SUM(T5:T33)</f>
        <v>3715</v>
      </c>
      <c r="U37" s="26"/>
    </row>
    <row r="38" spans="1:28" x14ac:dyDescent="0.35">
      <c r="S38">
        <v>6750</v>
      </c>
      <c r="T38" s="28">
        <f>SUM(Z9:Z13)</f>
        <v>7219</v>
      </c>
      <c r="U38" s="26"/>
    </row>
    <row r="39" spans="1:28" x14ac:dyDescent="0.35">
      <c r="S39">
        <v>671</v>
      </c>
      <c r="T39" s="26"/>
      <c r="U39" s="26"/>
    </row>
    <row r="40" spans="1:28" x14ac:dyDescent="0.35">
      <c r="S40">
        <v>11200</v>
      </c>
      <c r="T40" s="26">
        <f>SUM(T36:T38)</f>
        <v>66720</v>
      </c>
      <c r="U40" s="26">
        <f>SUM(U36:U38)</f>
        <v>66720</v>
      </c>
    </row>
    <row r="41" spans="1:28" x14ac:dyDescent="0.35">
      <c r="S41">
        <v>17850</v>
      </c>
    </row>
    <row r="42" spans="1:28" x14ac:dyDescent="0.35">
      <c r="S42">
        <v>6560</v>
      </c>
    </row>
    <row r="43" spans="1:28" x14ac:dyDescent="0.35">
      <c r="S43">
        <v>2690</v>
      </c>
    </row>
    <row r="44" spans="1:28" x14ac:dyDescent="0.35">
      <c r="S44">
        <v>1665</v>
      </c>
    </row>
  </sheetData>
  <conditionalFormatting sqref="L5:M33">
    <cfRule type="duplicateValues" dxfId="1" priority="3" stopIfTrue="1"/>
  </conditionalFormatting>
  <conditionalFormatting sqref="L1:M1048576">
    <cfRule type="duplicateValues" dxfId="0" priority="1"/>
  </conditionalFormatting>
  <dataValidations count="9">
    <dataValidation type="custom" allowBlank="1" showInputMessage="1" showErrorMessage="1" error="Enter Valid date_x000a_" sqref="E6" xr:uid="{D7B7BC22-C480-4B0F-AE55-84053430E63D}">
      <formula1>ISNUMBER(E6) * (E6&gt;=DATE(2023,10,1)) * (E6&lt;=DATE(2031,12,31)) * (INT(E6)=E6)</formula1>
    </dataValidation>
    <dataValidation type="date" allowBlank="1" showInputMessage="1" showErrorMessage="1" errorTitle="Incorrect Value Entered" error="Enter Valid Date" sqref="N5:N33" xr:uid="{2D457D78-64F3-4F14-86D2-C037C3C13677}">
      <formula1>42370</formula1>
      <formula2>47848</formula2>
    </dataValidation>
    <dataValidation type="custom" allowBlank="1" showInputMessage="1" showErrorMessage="1" error="Enter Valid Date_x000a_" sqref="E5" xr:uid="{9722DD9A-3ABE-418C-81FD-267E90E896A9}">
      <formula1>ISNUMBER(E5) * (E5&gt;=DATE(2023,10,1)) * (E5&lt;=DATE(2031,12,31)) * (INT(E5)=E5)</formula1>
    </dataValidation>
    <dataValidation type="custom" allowBlank="1" showInputMessage="1" showErrorMessage="1" sqref="E7:E33" xr:uid="{41FF2696-751F-4F1B-B426-BF48EC9FD082}">
      <formula1>ISNUMBER(E7) * (E7&gt;=DATE(2023,10,1)) * (E7&lt;=DATE(2031,12,31)) * (INT(E7)=E7)</formula1>
    </dataValidation>
    <dataValidation type="date" allowBlank="1" showInputMessage="1" showErrorMessage="1" sqref="N4" xr:uid="{8B1D8DA4-0021-48A2-AE9C-8A880B00CD4C}">
      <formula1>36526</formula1>
      <formula2>47848</formula2>
    </dataValidation>
    <dataValidation type="list" allowBlank="1" showInputMessage="1" showErrorMessage="1" sqref="Q5:Q33" xr:uid="{6583F75A-FEB4-4E7D-B1D2-77363CF6B33F}">
      <formula1>Type</formula1>
    </dataValidation>
    <dataValidation type="list" allowBlank="1" showInputMessage="1" showErrorMessage="1" sqref="AA5:AA33" xr:uid="{1853A72A-8FF4-4A8C-B2C9-65ED48B89675}">
      <formula1>"Loan Card,Digital Payment,Cash Receipt,Borrower Written Statement,Deliquent Staff Written Statement,Center Meeting Register,Hand Written Receipt"</formula1>
    </dataValidation>
    <dataValidation allowBlank="1" showErrorMessage="1" sqref="C5 B5:B33" xr:uid="{4238FEC7-6B69-496B-A9DB-EB20A20B553A}"/>
    <dataValidation type="date" operator="lessThanOrEqual" allowBlank="1" showInputMessage="1" showErrorMessage="1" errorTitle="Incorrect date Entered" error="Enter in Valid Date Format_x000a_ " promptTitle="Enter Valid Date" sqref="R5:R33" xr:uid="{56F4D5EB-E3B5-49F3-AA7E-08F9ABA04764}">
      <formula1>IF(ISNUMBER(DATE(RIGHT(E5,4),MONTH(LEFT(MID(E5,4,3),2)&amp;"1"),LEFT(E5,2))),E5,9^9)</formula1>
    </dataValidation>
  </dataValidations>
  <hyperlinks>
    <hyperlink ref="E3" location="'Fraud Investigation Report'!G5" display="Home" xr:uid="{2CBDAC03-CC4A-438F-B695-438B07462D29}"/>
    <hyperlink ref="V3" location="'Fraud Investigation Report'!G5" display="Home" xr:uid="{3D44E713-FF5C-4E05-B1A5-F6E6874B7FBF}"/>
    <hyperlink ref="F3" location="'Loan Outstanding Report'!BG5" display="Loan O/s Report" xr:uid="{A4660A0C-F462-4083-A706-E204713EFE41}"/>
    <hyperlink ref="AA3" location="'Loan Outstanding Report'!BG5" display="Loan O/s Report" xr:uid="{C431ADC4-339C-4797-9B35-B2AF91B2BCE5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22F9A3-BA2D-4314-835E-54C86785B5CE}">
  <dimension ref="A1"/>
  <sheetViews>
    <sheetView tabSelected="1" topLeftCell="A22" workbookViewId="0">
      <selection activeCell="B31" sqref="B31"/>
    </sheetView>
  </sheetViews>
  <sheetFormatPr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Pavithra Lingutla</dc:creator>
  <cp:lastModifiedBy>Pavithra Lingutla</cp:lastModifiedBy>
  <dcterms:created xsi:type="dcterms:W3CDTF">2025-12-03T06:56:35Z</dcterms:created>
  <dcterms:modified xsi:type="dcterms:W3CDTF">2025-12-03T07:25:36Z</dcterms:modified>
</cp:coreProperties>
</file>