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Hatadih Css 108455/"/>
    </mc:Choice>
  </mc:AlternateContent>
  <xr:revisionPtr revIDLastSave="28" documentId="13_ncr:1_{CC9EC660-F02C-48E4-BE91-B2409E9DFFCB}" xr6:coauthVersionLast="47" xr6:coauthVersionMax="47" xr10:uidLastSave="{018FEA69-51DC-48A8-A474-93032A5B341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G11" i="20"/>
  <c r="F11" i="20"/>
  <c r="H10" i="20"/>
  <c r="G10" i="20"/>
  <c r="F10" i="20"/>
  <c r="H9" i="20"/>
  <c r="G9" i="20"/>
  <c r="F9" i="20"/>
  <c r="H8" i="20"/>
  <c r="G8" i="20"/>
  <c r="F8" i="20"/>
  <c r="D8" i="20"/>
  <c r="D9" i="20"/>
  <c r="D10" i="20"/>
  <c r="D11" i="20"/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<sst xmlns="http://schemas.openxmlformats.org/spreadsheetml/2006/main" count="463" uniqueCount="323">
  <si>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</si>
  <si>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</si>
  <si>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</si>
  <si>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</si>
  <si>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</si>
  <si>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</si>
  <si>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</si>
  <si>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</si>
  <si>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</si>
  <si>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</si>
  <si>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</si>
  <si>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</si>
  <si>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</si>
  <si>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</si>
  <si>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</si>
  <si>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</si>
  <si>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</si>
  <si>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</si>
  <si>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</si>
  <si>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</si>
  <si>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</si>
  <si>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</si>
  <si>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</si>
  <si>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</si>
  <si>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</si>
  <si>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</si>
  <si>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</si>
  <si>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</si>
  <si>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</si>
  <si>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</si>
  <si>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</si>
  <si>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</si>
  <si>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</si>
  <si>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</si>
  <si>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</si>
  <si>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</si>
  <si>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</si>
  <si>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</si>
  <si>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</si>
  <si>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</si>
  <si>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</si>
  <si>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</si>
  <si>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</si>
  <si>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</si>
  <si>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</si>
  <si>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</si>
  <si>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</si>
  <si>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</si>
  <si>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</si>
  <si>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</si>
  <si>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</si>
  <si>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</si>
  <si>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</si>
  <si>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</si>
  <si>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</si>
  <si>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</si>
  <si>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</si>
  <si>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</si>
  <si>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</si>
  <si>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</si>
  <si>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</si>
  <si>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</si>
  <si>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</si>
  <si>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</si>
  <si>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</si>
  <si>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</si>
  <si>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</si>
  <si>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</si>
  <si>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</si>
  <si>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</si>
  <si>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</si>
  <si>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</si>
  <si>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</si>
  <si>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</si>
  <si>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</si>
  <si>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</si>
  <si>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</si>
  <si>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</si>
  <si>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</si>
  <si>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</si>
  <si>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</si>
  <si>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</si>
  <si>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</si>
  <si>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</si>
  <si>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</si>
  <si>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</si>
  <si>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</si>
  <si>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</si>
  <si>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</si>
  <si>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</si>
  <si>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</si>
  <si>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</si>
  <si>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</si>
  <si>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</si>
  <si>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</si>
  <si>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</si>
  <si>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</si>
  <si>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</si>
  <si>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</si>
  <si>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</si>
  <si>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</si>
  <si>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</si>
  <si>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</si>
  <si>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</si>
  <si>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</si>
  <si>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</si>
  <si>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</si>
  <si>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</si>
  <si>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</si>
  <si>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</si>
  <si>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</si>
  <si>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</si>
  <si>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</si>
  <si>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</si>
  <si>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</si>
  <si>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</si>
  <si>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</si>
  <si>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</si>
  <si>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</si>
  <si>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</si>
  <si>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</si>
  <si>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</si>
  <si>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</si>
  <si>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</si>
  <si>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</si>
  <si>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</si>
  <si>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</si>
  <si>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</si>
  <si>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</si>
  <si>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</si>
  <si>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</si>
  <si>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</si>
  <si>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</si>
  <si>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</si>
  <si>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</si>
  <si>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</si>
  <si>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</si>
  <si>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</si>
  <si>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</si>
  <si>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</si>
  <si>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</si>
  <si>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</si>
  <si>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</si>
  <si>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</si>
  <si>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</si>
  <si>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</si>
  <si>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</si>
  <si>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</si>
  <si>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</si>
  <si>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</si>
  <si>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</si>
  <si>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</si>
  <si>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</si>
  <si>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</si>
  <si>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</si>
  <si>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</si>
  <si>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</si>
  <si>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</si>
  <si>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</si>
  <si>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</si>
  <si>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</si>
  <si>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</si>
  <si>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</si>
  <si>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</si>
  <si>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</si>
  <si>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</si>
  <si>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</si>
  <si>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</si>
  <si>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</si>
  <si>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</si>
  <si>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</si>
  <si>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</si>
  <si>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</si>
  <si>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</si>
  <si>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</si>
  <si>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</si>
  <si>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</si>
  <si>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</si>
  <si>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</si>
  <si>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</si>
  <si>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</si>
  <si>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</si>
  <si>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</si>
  <si>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</si>
  <si>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</si>
  <si>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</si>
  <si>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</si>
  <si>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</si>
  <si>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</si>
  <si>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</si>
  <si>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</si>
  <si>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</si>
  <si>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</si>
  <si>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</si>
  <si>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</si>
  <si>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</si>
  <si>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</si>
  <si>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</si>
  <si>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</si>
  <si>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</si>
  <si>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</si>
  <si>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</si>
  <si>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</si>
  <si>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</si>
  <si>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</si>
  <si>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</si>
  <si>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</si>
  <si>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</si>
  <si>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</si>
  <si>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</si>
  <si>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</si>
  <si>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</si>
  <si>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</si>
  <si>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</si>
  <si>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</si>
  <si>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</si>
  <si>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</si>
  <si>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</si>
  <si>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</si>
  <si>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</si>
  <si>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</si>
  <si>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</si>
  <si>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</si>
  <si>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</si>
  <si>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</si>
  <si>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</si>
  <si>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</si>
  <si>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</si>
  <si>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</si>
  <si>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</si>
  <si>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</si>
  <si>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</si>
  <si>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</si>
  <si>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</si>
  <si>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</si>
  <si>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</si>
  <si>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</si>
  <si>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</si>
  <si>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</si>
  <si>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</si>
  <si>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</si>
  <si>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</si>
  <si>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</si>
  <si>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</si>
  <si>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</si>
  <si>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</si>
  <si>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</si>
  <si>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</si>
  <si>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</si>
  <si>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</si>
  <si>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</si>
  <si>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Abhijit Rout/SF0075084</t>
  </si>
  <si>
    <t>Bhadrak</t>
  </si>
  <si>
    <t>CSS</t>
  </si>
  <si>
    <t>BQM</t>
  </si>
  <si>
    <t>Krushna Chandra Sahoo/SF0083225</t>
  </si>
  <si>
    <t>Alok Kumar Maharana/SF0083414</t>
  </si>
  <si>
    <t>BM</t>
  </si>
  <si>
    <t>Completed-Report Submitted</t>
  </si>
  <si>
    <t>East</t>
  </si>
  <si>
    <t>Chetana</t>
  </si>
  <si>
    <t>Open</t>
  </si>
  <si>
    <t>GENERAL</t>
  </si>
  <si>
    <t>LO</t>
  </si>
  <si>
    <t>OR2883</t>
  </si>
  <si>
    <t>Hatadihi</t>
  </si>
  <si>
    <t>Krutibas panda</t>
  </si>
  <si>
    <t>SF0047926</t>
  </si>
  <si>
    <t>Biswajit Malik</t>
  </si>
  <si>
    <t>SF0039085</t>
  </si>
  <si>
    <t>Chandipur</t>
  </si>
  <si>
    <t>SF0095945</t>
  </si>
  <si>
    <t>Abinash Nayak</t>
  </si>
  <si>
    <t>568905</t>
  </si>
  <si>
    <t>AZAAD</t>
  </si>
  <si>
    <t>SID951374701970</t>
  </si>
  <si>
    <t>MUSLIM</t>
  </si>
  <si>
    <t>AUTOMOBILE SHOP</t>
  </si>
  <si>
    <t>MANORA KHATUN</t>
  </si>
  <si>
    <t>20-Sep-2022</t>
  </si>
  <si>
    <t>09</t>
  </si>
  <si>
    <t>3</t>
  </si>
  <si>
    <t>6.54 Yrs</t>
  </si>
  <si>
    <t>27 Jan 2021</t>
  </si>
  <si>
    <t>&gt; 6 to 10 Years</t>
  </si>
  <si>
    <t>09-Nov-2022</t>
  </si>
  <si>
    <t>25-Feb-2025</t>
  </si>
  <si>
    <t/>
  </si>
  <si>
    <t>9114338713</t>
  </si>
  <si>
    <t>As per Borrower Statement and Loan card Borrower Paid her EMI from Dt.09-07-2024 to Dt.09-09-2024 Total Paid 3 EMI, EMI Amount Rs-3500/- Total Paid Amount Rs-10500/-(3500*3) to LO Bhoumyaranjan Moharana but LO Bhoumyaranjan Maharana not Posted in FIMO.</t>
  </si>
  <si>
    <t>SF0079740</t>
  </si>
  <si>
    <t>Bhoumya Ranjan Maharana</t>
  </si>
  <si>
    <t>Sunil Kumar Behera/SF0029643</t>
  </si>
  <si>
    <t>Terminated</t>
  </si>
  <si>
    <t>10:00AM</t>
  </si>
  <si>
    <t>FIR Not Filled</t>
  </si>
  <si>
    <t>FN25-26-02251</t>
  </si>
  <si>
    <t>Saralapasi</t>
  </si>
  <si>
    <t>143</t>
  </si>
  <si>
    <t>BHABANI</t>
  </si>
  <si>
    <t>CID068602438</t>
  </si>
  <si>
    <t>OBC</t>
  </si>
  <si>
    <t>HINDU</t>
  </si>
  <si>
    <t>Grocery/Kirana Store</t>
  </si>
  <si>
    <t>BASANTI LATA PATRA</t>
  </si>
  <si>
    <t>13-Oct-2023</t>
  </si>
  <si>
    <t>03</t>
  </si>
  <si>
    <t>9</t>
  </si>
  <si>
    <t>11.78 Yrs</t>
  </si>
  <si>
    <t>28 Jan 2019</t>
  </si>
  <si>
    <t>&gt; 10 Years</t>
  </si>
  <si>
    <t>03-Nov-2023</t>
  </si>
  <si>
    <t>04-Jul-2025</t>
  </si>
  <si>
    <t>9178413042</t>
  </si>
  <si>
    <t>As per Borrower Statement and Loan card Borrower Have two Loan (1) 353316948  EMI Rs-4270/- and (2) 357952866 EMI Rs-1340/- Borrower Paid her EMI on Dt.03-10-2024 of Rs-5610/-, on Dt.03-11-2024 of Rs-5610/- , On Dt.03-01-2025 od Rs-5610/- and on Dt.03-02-2025 of Rs-5610/- Total Paid Amount Rs-22440/-(5610*4) to LO Bhoumyaranjan Moharana but LO Bhoumyaranjan Maharana not Posted in FIMO.2nd Loans All EMI entry Done by LO Bhoumyaranjan Maharana. Fraud find on 1st Loans 4 EMI ( 4270*4) Total Fraud amount Rs-17080/-</t>
  </si>
  <si>
    <t>Unnati</t>
  </si>
  <si>
    <t>BASANTILATA PATRA</t>
  </si>
  <si>
    <t>04-Aug-2024</t>
  </si>
  <si>
    <t>IL-2</t>
  </si>
  <si>
    <t>03-Sep-2024</t>
  </si>
  <si>
    <t>03-Sep-2025</t>
  </si>
  <si>
    <t xml:space="preserve">CRA Krishna Collected Rs-1340/- on Dt.03-07-2025 but Wrongly entry on Borrowers Other Loan ID-353316948, No Fraud </t>
  </si>
  <si>
    <t>As per Borrower Statement and Loan card Borrower Paid her EMI from Dt.09-07-2024 to Dt.09-09-2024 Total Paid 3 EMI, EMI Amount Rs-3500/- Total Paid Amount Rs-10500/-(3500*3) to LO Bhoumyaranjan Moharana but LO Bhoumyaranjan Maharana not Posted in FIMO.
As per Borrower Statement and Loan card Borrower Have two Loan (1) 353316948  EMI Rs-4270/- and (2) 357952866 EMI Rs-1340/- Borrower Paid her EMI on Dt.03-10-2024 of Rs-5610/-, on Dt.03-11-2024 of Rs-5610/- , On Dt.03-01-2025 od Rs-5610/- and on Dt.03-02-2025 of Rs-5610/- Total Paid Amount Rs-22440/-(5610*4) to LO Bhoumyaranjan Moharana but LO Bhoumyaranjan Maharana not Posted in FIMO.2nd Loans All EMI entry Done by LO Bhoumyaranjan Maharana. Fraud find on 1st Loans 4 EMI ( 4270*4) Total Fraud amount Rs-17080/-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</si>
</sst>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OR2883</v>
      </c>
      <c r="D5" s="63" t="str">
        <f>IF('Physical Cash at Safe'!D28="Yes", 'Physical Cash at Safe'!B4, 'Borrower Wise Details'!C5)</f>
        <v>Hatadihi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45898</v>
      </c>
      <c r="H5" s="107" t="s">
        <v>253</v>
      </c>
      <c r="I5" s="61">
        <v>45916</v>
      </c>
      <c r="J5" s="74" t="str">
        <f>IF('Physical Cash at Safe'!D28="Yes",'Physical Cash at Safe'!E28,IF('Borrower Wise Details'!D5&lt;&gt;"",'Borrower Wise Details'!D5,""))</f>
        <v>FN25-26-02251</v>
      </c>
      <c r="K5" s="81">
        <v>1</v>
      </c>
      <c r="L5" s="82">
        <v>10500</v>
      </c>
      <c r="M5" s="82">
        <v>0</v>
      </c>
      <c r="N5" s="82" t="s">
        <v>292</v>
      </c>
      <c r="O5" s="82" t="s">
        <v>255</v>
      </c>
      <c r="P5" s="82" t="s">
        <v>256</v>
      </c>
      <c r="Q5" s="82" t="s">
        <v>248</v>
      </c>
      <c r="R5" s="75" t="str">
        <f>IF('Physical Cash at Safe'!$D$28="Yes", 'Physical Cash at Safe'!$A$28, IF('Borrower Wise Details'!F5&lt;&gt;"", 'Borrower Wise Details'!F5, ""))</f>
        <v>Bhoumya Ranjan Maharana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SF0079740</v>
      </c>
      <c r="U5" s="77" t="s">
        <v>293</v>
      </c>
      <c r="V5" s="61">
        <v>45796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258</v>
      </c>
      <c r="Z5" s="61">
        <v>45905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27580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27580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45916</v>
      </c>
      <c r="AH5" s="70" t="s">
        <v>322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6" sqref="A6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OR2883</v>
      </c>
      <c r="C5" s="50" t="str">
        <f>IF('Fraud Investigation Report'!D5="", "", 'Fraud Investigation Report'!D5)</f>
        <v>Hatadihi</v>
      </c>
      <c r="D5" s="68" t="str">
        <f>IF(OR('Fraud Investigation Report'!R5="", 'Fraud Investigation Report'!R5=0), "", 'Fraud Investigation Report'!R5)</f>
        <v>Bhoumya Ranjan Maharana</v>
      </c>
      <c r="E5" s="68" t="str">
        <f>IF(OR('Fraud Investigation Report'!T5="", 'Fraud Investigation Report'!T5=0), "", 'Fraud Investigation Report'!T5)</f>
        <v>SF0079740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FN25-26-02251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27580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27580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27580</v>
      </c>
      <c r="Q5" s="49"/>
      <c r="R5" s="84" t="s">
        <v>295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264</v>
      </c>
      <c r="B4" s="41" t="s">
        <v>265</v>
      </c>
      <c r="C4" s="41" t="s">
        <v>252</v>
      </c>
      <c r="D4" s="41" t="s">
        <v>252</v>
      </c>
      <c r="E4" s="41" t="s">
        <v>252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45905</v>
      </c>
      <c r="C6" s="18">
        <v>45904</v>
      </c>
      <c r="D6" s="18">
        <v>45905</v>
      </c>
      <c r="E6" s="19">
        <v>0.5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80</v>
      </c>
      <c r="C11" s="23">
        <f>B11*A11</f>
        <v>40000</v>
      </c>
      <c r="D11" s="25">
        <v>78</v>
      </c>
      <c r="E11" s="23">
        <f t="shared" ref="E11:E17" si="0">D11*A11</f>
        <v>39000</v>
      </c>
    </row>
    <row r="12" spans="1:5" ht="14.5" x14ac:dyDescent="0.35">
      <c r="A12" s="24">
        <v>200</v>
      </c>
      <c r="B12" s="25">
        <v>10</v>
      </c>
      <c r="C12" s="23">
        <f>B12*A12</f>
        <v>2000</v>
      </c>
      <c r="D12" s="25">
        <v>25</v>
      </c>
      <c r="E12" s="23">
        <f t="shared" si="0"/>
        <v>5000</v>
      </c>
    </row>
    <row r="13" spans="1:5" ht="14.5" x14ac:dyDescent="0.35">
      <c r="A13" s="24">
        <v>100</v>
      </c>
      <c r="B13" s="25">
        <v>30</v>
      </c>
      <c r="C13" s="23">
        <f t="shared" ref="C13:C17" si="1">B13*A13</f>
        <v>3000</v>
      </c>
      <c r="D13" s="25">
        <v>7</v>
      </c>
      <c r="E13" s="23">
        <f t="shared" si="0"/>
        <v>700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5</v>
      </c>
      <c r="E14" s="23">
        <f t="shared" si="0"/>
        <v>250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32</v>
      </c>
      <c r="C18" s="23">
        <f>B18</f>
        <v>32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45032</v>
      </c>
      <c r="D19" s="30" t="s">
        <v>76</v>
      </c>
      <c r="E19" s="31">
        <f>SUM(E10:E18)</f>
        <v>45032</v>
      </c>
    </row>
    <row r="20" spans="1:5" ht="30" customHeight="1" x14ac:dyDescent="0.35">
      <c r="A20" s="145" t="s">
        <v>97</v>
      </c>
      <c r="B20" s="146"/>
      <c r="C20" s="32">
        <v>45032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4" t="s">
        <v>250</v>
      </c>
      <c r="E32" s="155"/>
    </row>
    <row r="33" spans="1:5" ht="18" customHeight="1" x14ac:dyDescent="0.35">
      <c r="A33" s="37" t="s">
        <v>83</v>
      </c>
      <c r="B33" s="106">
        <v>61</v>
      </c>
      <c r="C33" s="39" t="s">
        <v>84</v>
      </c>
      <c r="D33" s="149">
        <v>62</v>
      </c>
      <c r="E33" s="150"/>
    </row>
    <row r="34" spans="1:5" ht="26" x14ac:dyDescent="0.35">
      <c r="A34" s="39" t="s">
        <v>220</v>
      </c>
      <c r="B34" s="38" t="s">
        <v>268</v>
      </c>
      <c r="C34" s="39" t="s">
        <v>221</v>
      </c>
      <c r="D34" s="151" t="s">
        <v>266</v>
      </c>
      <c r="E34" s="152"/>
    </row>
    <row r="35" spans="1:5" ht="26" x14ac:dyDescent="0.35">
      <c r="A35" s="39" t="s">
        <v>222</v>
      </c>
      <c r="B35" s="38" t="s">
        <v>269</v>
      </c>
      <c r="C35" s="39" t="s">
        <v>224</v>
      </c>
      <c r="D35" s="151" t="s">
        <v>267</v>
      </c>
      <c r="E35" s="152"/>
    </row>
    <row r="36" spans="1:5" ht="25.5" customHeight="1" x14ac:dyDescent="0.35">
      <c r="A36" s="39" t="s">
        <v>223</v>
      </c>
      <c r="B36" s="38" t="s">
        <v>254</v>
      </c>
      <c r="C36" s="39" t="s">
        <v>225</v>
      </c>
      <c r="D36" s="151" t="s">
        <v>257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10" sqref="A10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OR2883</v>
      </c>
      <c r="C5" s="119" t="str">
        <f>IF('Loan Outstanding Report'!$H$5="", "", 'Loan Outstanding Report'!$H$5)</f>
        <v>Hatadihi</v>
      </c>
      <c r="D5" s="41" t="s">
        <v>296</v>
      </c>
      <c r="E5" s="65">
        <v>45905</v>
      </c>
      <c r="F5" s="38" t="s">
        <v>291</v>
      </c>
      <c r="G5" s="49" t="s">
        <v>290</v>
      </c>
      <c r="H5" s="49" t="s">
        <v>263</v>
      </c>
      <c r="I5" s="120" t="s">
        <v>273</v>
      </c>
      <c r="J5" s="120" t="s">
        <v>275</v>
      </c>
      <c r="K5" s="120" t="s">
        <v>278</v>
      </c>
      <c r="L5" s="11">
        <v>348818685</v>
      </c>
      <c r="M5" s="65" t="s">
        <v>279</v>
      </c>
      <c r="N5" s="124">
        <v>65959</v>
      </c>
      <c r="O5" s="124">
        <v>3500</v>
      </c>
      <c r="P5" s="121" t="s">
        <v>139</v>
      </c>
      <c r="Q5" s="80">
        <v>45482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201</v>
      </c>
      <c r="W5" s="122" t="s">
        <v>289</v>
      </c>
    </row>
    <row r="6" spans="1:23" ht="25" customHeight="1" x14ac:dyDescent="0.3">
      <c r="A6" s="64">
        <v>2</v>
      </c>
      <c r="B6" s="60" t="str">
        <f>IF(J6&lt;&gt;"", $B$5, "")</f>
        <v>OR2883</v>
      </c>
      <c r="C6" s="119" t="str">
        <f>IF(J6&lt;&gt;"", $C$5, "")</f>
        <v>Hatadihi</v>
      </c>
      <c r="D6" s="41" t="str">
        <f t="shared" ref="D6:D70" si="1">IF(J6&lt;&gt;"", $D$5, "")</f>
        <v>FN25-26-02251</v>
      </c>
      <c r="E6" s="65">
        <v>45905</v>
      </c>
      <c r="F6" s="38" t="str">
        <f t="shared" ref="F6:F70" si="2">IF(J6&lt;&gt;"", $F$5, "")</f>
        <v>Bhoumya Ranjan Maharana</v>
      </c>
      <c r="G6" s="49" t="str">
        <f t="shared" ref="G6:G70" si="3">IF(J6&lt;&gt;"", $G$5, "")</f>
        <v>SF0079740</v>
      </c>
      <c r="H6" s="49" t="str">
        <f t="shared" ref="H6:H70" si="4">IF(J6&lt;&gt;"", $H$5, "")</f>
        <v>LO</v>
      </c>
      <c r="I6" s="120" t="s">
        <v>273</v>
      </c>
      <c r="J6" s="120" t="s">
        <v>275</v>
      </c>
      <c r="K6" s="120" t="s">
        <v>278</v>
      </c>
      <c r="L6" s="11">
        <v>348818685</v>
      </c>
      <c r="M6" s="65" t="s">
        <v>279</v>
      </c>
      <c r="N6" s="124">
        <v>65959</v>
      </c>
      <c r="O6" s="124">
        <v>3500</v>
      </c>
      <c r="P6" s="121" t="s">
        <v>139</v>
      </c>
      <c r="Q6" s="80">
        <v>45513</v>
      </c>
      <c r="R6" s="124">
        <v>3500</v>
      </c>
      <c r="S6" s="124">
        <v>0</v>
      </c>
      <c r="T6" s="124">
        <v>0</v>
      </c>
      <c r="U6" s="125">
        <f t="shared" ref="U6:U69" si="5">IF(AND(ISBLANK(R6),ISBLANK(S6),ISBLANK(T6)),"",R6-(S6+T6))</f>
        <v>3500</v>
      </c>
      <c r="V6" s="117" t="s">
        <v>201</v>
      </c>
      <c r="W6" s="122" t="s">
        <v>289</v>
      </c>
    </row>
    <row r="7" spans="1:23" ht="25" customHeight="1" x14ac:dyDescent="0.3">
      <c r="A7" s="64">
        <v>3</v>
      </c>
      <c r="B7" s="60" t="str">
        <f t="shared" ref="B7:B70" si="6">IF(J7&lt;&gt;"", $B$5, "")</f>
        <v>OR2883</v>
      </c>
      <c r="C7" s="119" t="str">
        <f t="shared" ref="C7:C70" si="7">IF(J7&lt;&gt;"", $C$5, "")</f>
        <v>Hatadihi</v>
      </c>
      <c r="D7" s="41" t="str">
        <f t="shared" si="1"/>
        <v>FN25-26-02251</v>
      </c>
      <c r="E7" s="65">
        <v>45905</v>
      </c>
      <c r="F7" s="38" t="str">
        <f t="shared" si="2"/>
        <v>Bhoumya Ranjan Maharana</v>
      </c>
      <c r="G7" s="49" t="str">
        <f t="shared" si="3"/>
        <v>SF0079740</v>
      </c>
      <c r="H7" s="49" t="str">
        <f t="shared" si="4"/>
        <v>LO</v>
      </c>
      <c r="I7" s="120" t="s">
        <v>273</v>
      </c>
      <c r="J7" s="120" t="s">
        <v>275</v>
      </c>
      <c r="K7" s="120" t="s">
        <v>278</v>
      </c>
      <c r="L7" s="11">
        <v>348818685</v>
      </c>
      <c r="M7" s="65" t="s">
        <v>279</v>
      </c>
      <c r="N7" s="124">
        <v>65959</v>
      </c>
      <c r="O7" s="124">
        <v>3500</v>
      </c>
      <c r="P7" s="121" t="s">
        <v>139</v>
      </c>
      <c r="Q7" s="80">
        <v>45544</v>
      </c>
      <c r="R7" s="124">
        <v>3500</v>
      </c>
      <c r="S7" s="124">
        <v>0</v>
      </c>
      <c r="T7" s="124">
        <v>0</v>
      </c>
      <c r="U7" s="125">
        <f t="shared" si="5"/>
        <v>3500</v>
      </c>
      <c r="V7" s="117" t="s">
        <v>201</v>
      </c>
      <c r="W7" s="122" t="s">
        <v>289</v>
      </c>
    </row>
    <row r="8" spans="1:23" ht="25" customHeight="1" x14ac:dyDescent="0.3">
      <c r="A8" s="64">
        <v>4</v>
      </c>
      <c r="B8" s="60" t="str">
        <f t="shared" si="6"/>
        <v>OR2883</v>
      </c>
      <c r="C8" s="119" t="str">
        <f t="shared" si="7"/>
        <v>Hatadihi</v>
      </c>
      <c r="D8" s="41" t="str">
        <f t="shared" si="1"/>
        <v>FN25-26-02251</v>
      </c>
      <c r="E8" s="65">
        <v>45911</v>
      </c>
      <c r="F8" s="38" t="str">
        <f t="shared" si="2"/>
        <v>Bhoumya Ranjan Maharana</v>
      </c>
      <c r="G8" s="49" t="str">
        <f t="shared" si="3"/>
        <v>SF0079740</v>
      </c>
      <c r="H8" s="49" t="str">
        <f t="shared" si="4"/>
        <v>LO</v>
      </c>
      <c r="I8" s="120">
        <v>143</v>
      </c>
      <c r="J8" s="120" t="s">
        <v>300</v>
      </c>
      <c r="K8" s="120" t="s">
        <v>304</v>
      </c>
      <c r="L8" s="11">
        <v>353316948</v>
      </c>
      <c r="M8" s="65" t="s">
        <v>305</v>
      </c>
      <c r="N8" s="124">
        <v>80000</v>
      </c>
      <c r="O8" s="124">
        <v>4270</v>
      </c>
      <c r="P8" s="121" t="s">
        <v>139</v>
      </c>
      <c r="Q8" s="80">
        <v>45568</v>
      </c>
      <c r="R8" s="124">
        <v>4270</v>
      </c>
      <c r="S8" s="124">
        <v>0</v>
      </c>
      <c r="T8" s="124">
        <v>0</v>
      </c>
      <c r="U8" s="125">
        <f t="shared" si="5"/>
        <v>4270</v>
      </c>
      <c r="V8" s="117" t="s">
        <v>202</v>
      </c>
      <c r="W8" s="122" t="s">
        <v>314</v>
      </c>
    </row>
    <row r="9" spans="1:23" ht="25" customHeight="1" x14ac:dyDescent="0.3">
      <c r="A9" s="64">
        <v>5</v>
      </c>
      <c r="B9" s="60" t="str">
        <f t="shared" si="6"/>
        <v>OR2883</v>
      </c>
      <c r="C9" s="119" t="str">
        <f t="shared" si="7"/>
        <v>Hatadihi</v>
      </c>
      <c r="D9" s="41" t="str">
        <f t="shared" si="1"/>
        <v>FN25-26-02251</v>
      </c>
      <c r="E9" s="65">
        <v>45911</v>
      </c>
      <c r="F9" s="38" t="str">
        <f t="shared" si="2"/>
        <v>Bhoumya Ranjan Maharana</v>
      </c>
      <c r="G9" s="49" t="str">
        <f t="shared" si="3"/>
        <v>SF0079740</v>
      </c>
      <c r="H9" s="49" t="str">
        <f t="shared" si="4"/>
        <v>LO</v>
      </c>
      <c r="I9" s="120">
        <v>143</v>
      </c>
      <c r="J9" s="120" t="s">
        <v>300</v>
      </c>
      <c r="K9" s="120" t="s">
        <v>304</v>
      </c>
      <c r="L9" s="11">
        <v>353316948</v>
      </c>
      <c r="M9" s="65" t="s">
        <v>305</v>
      </c>
      <c r="N9" s="124">
        <v>80000</v>
      </c>
      <c r="O9" s="124">
        <v>4270</v>
      </c>
      <c r="P9" s="121" t="s">
        <v>139</v>
      </c>
      <c r="Q9" s="80">
        <v>45599</v>
      </c>
      <c r="R9" s="124">
        <v>4270</v>
      </c>
      <c r="S9" s="124">
        <v>0</v>
      </c>
      <c r="T9" s="124">
        <v>0</v>
      </c>
      <c r="U9" s="125">
        <f t="shared" si="5"/>
        <v>4270</v>
      </c>
      <c r="V9" s="117" t="s">
        <v>202</v>
      </c>
      <c r="W9" s="122" t="s">
        <v>314</v>
      </c>
    </row>
    <row r="10" spans="1:23" ht="25" customHeight="1" x14ac:dyDescent="0.3">
      <c r="A10" s="64">
        <v>6</v>
      </c>
      <c r="B10" s="60" t="str">
        <f t="shared" si="6"/>
        <v>OR2883</v>
      </c>
      <c r="C10" s="119" t="str">
        <f t="shared" si="7"/>
        <v>Hatadihi</v>
      </c>
      <c r="D10" s="41" t="str">
        <f t="shared" si="1"/>
        <v>FN25-26-02251</v>
      </c>
      <c r="E10" s="65">
        <v>45911</v>
      </c>
      <c r="F10" s="38" t="str">
        <f t="shared" si="2"/>
        <v>Bhoumya Ranjan Maharana</v>
      </c>
      <c r="G10" s="49" t="str">
        <f t="shared" si="3"/>
        <v>SF0079740</v>
      </c>
      <c r="H10" s="49" t="str">
        <f t="shared" si="4"/>
        <v>LO</v>
      </c>
      <c r="I10" s="120">
        <v>143</v>
      </c>
      <c r="J10" s="120" t="s">
        <v>300</v>
      </c>
      <c r="K10" s="120" t="s">
        <v>304</v>
      </c>
      <c r="L10" s="11">
        <v>353316948</v>
      </c>
      <c r="M10" s="65" t="s">
        <v>305</v>
      </c>
      <c r="N10" s="124">
        <v>80000</v>
      </c>
      <c r="O10" s="124">
        <v>4270</v>
      </c>
      <c r="P10" s="121" t="s">
        <v>139</v>
      </c>
      <c r="Q10" s="80">
        <v>45660</v>
      </c>
      <c r="R10" s="124">
        <v>4270</v>
      </c>
      <c r="S10" s="124">
        <v>0</v>
      </c>
      <c r="T10" s="124">
        <v>0</v>
      </c>
      <c r="U10" s="125">
        <f t="shared" si="5"/>
        <v>4270</v>
      </c>
      <c r="V10" s="117" t="s">
        <v>202</v>
      </c>
      <c r="W10" s="122" t="s">
        <v>314</v>
      </c>
    </row>
    <row r="11" spans="1:23" ht="25" customHeight="1" x14ac:dyDescent="0.3">
      <c r="A11" s="64">
        <v>7</v>
      </c>
      <c r="B11" s="60" t="str">
        <f t="shared" si="6"/>
        <v>OR2883</v>
      </c>
      <c r="C11" s="119" t="str">
        <f t="shared" si="7"/>
        <v>Hatadihi</v>
      </c>
      <c r="D11" s="41" t="str">
        <f t="shared" si="1"/>
        <v>FN25-26-02251</v>
      </c>
      <c r="E11" s="65">
        <v>45911</v>
      </c>
      <c r="F11" s="38" t="str">
        <f t="shared" si="2"/>
        <v>Bhoumya Ranjan Maharana</v>
      </c>
      <c r="G11" s="49" t="str">
        <f t="shared" si="3"/>
        <v>SF0079740</v>
      </c>
      <c r="H11" s="49" t="str">
        <f t="shared" si="4"/>
        <v>LO</v>
      </c>
      <c r="I11" s="120">
        <v>143</v>
      </c>
      <c r="J11" s="120" t="s">
        <v>300</v>
      </c>
      <c r="K11" s="120" t="s">
        <v>304</v>
      </c>
      <c r="L11" s="11">
        <v>353316948</v>
      </c>
      <c r="M11" s="65" t="s">
        <v>305</v>
      </c>
      <c r="N11" s="124">
        <v>80000</v>
      </c>
      <c r="O11" s="124">
        <v>4270</v>
      </c>
      <c r="P11" s="121" t="s">
        <v>139</v>
      </c>
      <c r="Q11" s="80">
        <v>45691</v>
      </c>
      <c r="R11" s="124">
        <v>4270</v>
      </c>
      <c r="S11" s="124">
        <v>0</v>
      </c>
      <c r="T11" s="124">
        <v>0</v>
      </c>
      <c r="U11" s="125">
        <f t="shared" si="5"/>
        <v>4270</v>
      </c>
      <c r="V11" s="117" t="s">
        <v>202</v>
      </c>
      <c r="W11" s="122" t="s">
        <v>314</v>
      </c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7" sqref="A7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19" width="14.54296875" style="99" bestFit="1" customWidth="1"/>
    <col min="20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30">
        <v>45786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30">
        <v>45786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259</v>
      </c>
      <c r="C5" s="38" t="s">
        <v>247</v>
      </c>
      <c r="D5" s="38" t="s">
        <v>252</v>
      </c>
      <c r="E5" s="38" t="s">
        <v>252</v>
      </c>
      <c r="F5" s="38" t="s">
        <v>252</v>
      </c>
      <c r="G5" s="84" t="s">
        <v>264</v>
      </c>
      <c r="H5" s="38" t="s">
        <v>265</v>
      </c>
      <c r="I5" s="84">
        <v>56239</v>
      </c>
      <c r="J5" s="38" t="s">
        <v>270</v>
      </c>
      <c r="K5" s="84">
        <v>56239</v>
      </c>
      <c r="L5" s="84" t="s">
        <v>271</v>
      </c>
      <c r="M5" s="38" t="s">
        <v>272</v>
      </c>
      <c r="N5" s="84">
        <v>91935</v>
      </c>
      <c r="O5" s="84" t="s">
        <v>273</v>
      </c>
      <c r="P5" s="84">
        <v>128374</v>
      </c>
      <c r="Q5" s="38" t="s">
        <v>274</v>
      </c>
      <c r="R5" s="38" t="s">
        <v>260</v>
      </c>
      <c r="S5" s="84" t="s">
        <v>275</v>
      </c>
      <c r="T5" s="84" t="s">
        <v>275</v>
      </c>
      <c r="U5" s="84" t="s">
        <v>262</v>
      </c>
      <c r="V5" s="84" t="s">
        <v>276</v>
      </c>
      <c r="W5" s="84">
        <v>541</v>
      </c>
      <c r="X5" s="38" t="s">
        <v>277</v>
      </c>
      <c r="Y5" s="84">
        <v>348818685</v>
      </c>
      <c r="Z5" s="38" t="s">
        <v>278</v>
      </c>
      <c r="AA5" s="108" t="s">
        <v>279</v>
      </c>
      <c r="AB5" s="84">
        <v>65959</v>
      </c>
      <c r="AC5" s="108" t="s">
        <v>280</v>
      </c>
      <c r="AD5" s="84">
        <v>24</v>
      </c>
      <c r="AE5" s="84" t="s">
        <v>281</v>
      </c>
      <c r="AF5" s="84" t="s">
        <v>282</v>
      </c>
      <c r="AG5" s="108" t="s">
        <v>283</v>
      </c>
      <c r="AH5" s="84" t="s">
        <v>284</v>
      </c>
      <c r="AI5" s="108" t="s">
        <v>285</v>
      </c>
      <c r="AJ5" s="84">
        <v>4090</v>
      </c>
      <c r="AK5" s="84">
        <v>3500</v>
      </c>
      <c r="AL5" s="108" t="s">
        <v>286</v>
      </c>
      <c r="AM5" s="84">
        <v>55870.82</v>
      </c>
      <c r="AN5" s="112">
        <v>18219.18</v>
      </c>
      <c r="AO5" s="112">
        <v>74090</v>
      </c>
      <c r="AP5" s="112">
        <v>10088.18</v>
      </c>
      <c r="AQ5" s="112">
        <v>411.82</v>
      </c>
      <c r="AR5" s="112">
        <v>10500</v>
      </c>
      <c r="AS5" s="112">
        <v>10088.18</v>
      </c>
      <c r="AT5" s="112">
        <v>411.82</v>
      </c>
      <c r="AU5" s="112">
        <v>10500</v>
      </c>
      <c r="AV5" s="84">
        <v>34</v>
      </c>
      <c r="AW5" s="84"/>
      <c r="AX5" s="84"/>
      <c r="AY5" s="108"/>
      <c r="AZ5" s="84"/>
      <c r="BA5" s="84"/>
      <c r="BB5" s="84" t="s">
        <v>261</v>
      </c>
      <c r="BC5" s="84" t="s">
        <v>287</v>
      </c>
      <c r="BD5" s="108"/>
      <c r="BE5" s="84">
        <v>0</v>
      </c>
      <c r="BF5" s="38" t="s">
        <v>275</v>
      </c>
      <c r="BG5" s="84" t="s">
        <v>288</v>
      </c>
      <c r="BH5" s="114" t="s">
        <v>251</v>
      </c>
      <c r="BI5" s="38" t="s">
        <v>110</v>
      </c>
      <c r="BJ5" s="85">
        <v>45905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10500</v>
      </c>
      <c r="BQ5" s="117" t="s">
        <v>201</v>
      </c>
      <c r="BR5" s="118" t="s">
        <v>289</v>
      </c>
    </row>
    <row r="6" spans="1:70" s="113" customFormat="1" ht="15" customHeight="1" x14ac:dyDescent="0.35">
      <c r="A6" s="84">
        <v>2</v>
      </c>
      <c r="B6" s="38" t="s">
        <v>259</v>
      </c>
      <c r="C6" s="38" t="s">
        <v>247</v>
      </c>
      <c r="D6" s="38" t="s">
        <v>252</v>
      </c>
      <c r="E6" s="38" t="s">
        <v>252</v>
      </c>
      <c r="F6" s="38" t="s">
        <v>252</v>
      </c>
      <c r="G6" s="84" t="s">
        <v>264</v>
      </c>
      <c r="H6" s="38" t="s">
        <v>265</v>
      </c>
      <c r="I6" s="84">
        <v>98528</v>
      </c>
      <c r="J6" s="38" t="s">
        <v>297</v>
      </c>
      <c r="K6" s="84">
        <v>98528</v>
      </c>
      <c r="L6" s="84" t="s">
        <v>271</v>
      </c>
      <c r="M6" s="38" t="s">
        <v>272</v>
      </c>
      <c r="N6" s="84">
        <v>166979</v>
      </c>
      <c r="O6" s="84" t="s">
        <v>298</v>
      </c>
      <c r="P6" s="84">
        <v>223981</v>
      </c>
      <c r="Q6" s="38" t="s">
        <v>299</v>
      </c>
      <c r="R6" s="38" t="s">
        <v>260</v>
      </c>
      <c r="S6" s="84" t="s">
        <v>300</v>
      </c>
      <c r="T6" s="84" t="s">
        <v>300</v>
      </c>
      <c r="U6" s="84" t="s">
        <v>301</v>
      </c>
      <c r="V6" s="84" t="s">
        <v>302</v>
      </c>
      <c r="W6" s="84">
        <v>541</v>
      </c>
      <c r="X6" s="38" t="s">
        <v>303</v>
      </c>
      <c r="Y6" s="84">
        <v>353316948</v>
      </c>
      <c r="Z6" s="38" t="s">
        <v>304</v>
      </c>
      <c r="AA6" s="108" t="s">
        <v>305</v>
      </c>
      <c r="AB6" s="84">
        <v>80000</v>
      </c>
      <c r="AC6" s="108" t="s">
        <v>306</v>
      </c>
      <c r="AD6" s="84">
        <v>24</v>
      </c>
      <c r="AE6" s="84" t="s">
        <v>307</v>
      </c>
      <c r="AF6" s="84" t="s">
        <v>308</v>
      </c>
      <c r="AG6" s="108" t="s">
        <v>309</v>
      </c>
      <c r="AH6" s="84" t="s">
        <v>310</v>
      </c>
      <c r="AI6" s="108" t="s">
        <v>311</v>
      </c>
      <c r="AJ6" s="84">
        <v>4270</v>
      </c>
      <c r="AK6" s="84">
        <v>4270</v>
      </c>
      <c r="AL6" s="108" t="s">
        <v>312</v>
      </c>
      <c r="AM6" s="84">
        <v>36113.730000000003</v>
      </c>
      <c r="AN6" s="112">
        <v>16466.27</v>
      </c>
      <c r="AO6" s="112">
        <v>52580</v>
      </c>
      <c r="AP6" s="112">
        <v>43886.27</v>
      </c>
      <c r="AQ6" s="112">
        <v>5192.7299999999996</v>
      </c>
      <c r="AR6" s="112">
        <v>49079</v>
      </c>
      <c r="AS6" s="112">
        <v>40507.040000000001</v>
      </c>
      <c r="AT6" s="112">
        <v>5122.96</v>
      </c>
      <c r="AU6" s="112">
        <v>45630</v>
      </c>
      <c r="AV6" s="84">
        <v>23</v>
      </c>
      <c r="AW6" s="84"/>
      <c r="AX6" s="84"/>
      <c r="AY6" s="108"/>
      <c r="AZ6" s="84"/>
      <c r="BA6" s="84"/>
      <c r="BB6" s="84" t="s">
        <v>261</v>
      </c>
      <c r="BC6" s="84" t="s">
        <v>287</v>
      </c>
      <c r="BD6" s="108"/>
      <c r="BE6" s="84">
        <v>0</v>
      </c>
      <c r="BF6" s="38" t="s">
        <v>300</v>
      </c>
      <c r="BG6" s="84" t="s">
        <v>313</v>
      </c>
      <c r="BH6" s="114" t="s">
        <v>251</v>
      </c>
      <c r="BI6" s="38" t="s">
        <v>110</v>
      </c>
      <c r="BJ6" s="85">
        <v>45911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17080</v>
      </c>
      <c r="BQ6" s="117" t="s">
        <v>202</v>
      </c>
      <c r="BR6" s="118" t="s">
        <v>314</v>
      </c>
    </row>
    <row r="7" spans="1:70" s="113" customFormat="1" ht="15" customHeight="1" x14ac:dyDescent="0.35">
      <c r="A7" s="84">
        <v>3</v>
      </c>
      <c r="B7" s="38" t="s">
        <v>259</v>
      </c>
      <c r="C7" s="38" t="s">
        <v>247</v>
      </c>
      <c r="D7" s="38" t="s">
        <v>252</v>
      </c>
      <c r="E7" s="38" t="s">
        <v>252</v>
      </c>
      <c r="F7" s="38" t="s">
        <v>252</v>
      </c>
      <c r="G7" s="84" t="s">
        <v>264</v>
      </c>
      <c r="H7" s="38" t="s">
        <v>265</v>
      </c>
      <c r="I7" s="84">
        <v>98528</v>
      </c>
      <c r="J7" s="38" t="s">
        <v>297</v>
      </c>
      <c r="K7" s="84">
        <v>98528</v>
      </c>
      <c r="L7" s="84" t="s">
        <v>271</v>
      </c>
      <c r="M7" s="38" t="s">
        <v>272</v>
      </c>
      <c r="N7" s="84">
        <v>166979</v>
      </c>
      <c r="O7" s="84" t="s">
        <v>298</v>
      </c>
      <c r="P7" s="84">
        <v>223981</v>
      </c>
      <c r="Q7" s="38" t="s">
        <v>299</v>
      </c>
      <c r="R7" s="38" t="s">
        <v>315</v>
      </c>
      <c r="S7" s="84" t="s">
        <v>300</v>
      </c>
      <c r="T7" s="84" t="s">
        <v>300</v>
      </c>
      <c r="U7" s="84" t="s">
        <v>301</v>
      </c>
      <c r="V7" s="84" t="s">
        <v>302</v>
      </c>
      <c r="W7" s="84">
        <v>0</v>
      </c>
      <c r="X7" s="38" t="s">
        <v>303</v>
      </c>
      <c r="Y7" s="84">
        <v>357952866</v>
      </c>
      <c r="Z7" s="38" t="s">
        <v>316</v>
      </c>
      <c r="AA7" s="108" t="s">
        <v>317</v>
      </c>
      <c r="AB7" s="84">
        <v>20000</v>
      </c>
      <c r="AC7" s="108" t="s">
        <v>306</v>
      </c>
      <c r="AD7" s="84">
        <v>18</v>
      </c>
      <c r="AE7" s="84" t="s">
        <v>318</v>
      </c>
      <c r="AF7" s="84" t="s">
        <v>308</v>
      </c>
      <c r="AG7" s="108" t="s">
        <v>309</v>
      </c>
      <c r="AH7" s="84" t="s">
        <v>310</v>
      </c>
      <c r="AI7" s="108" t="s">
        <v>319</v>
      </c>
      <c r="AJ7" s="84">
        <v>1340</v>
      </c>
      <c r="AK7" s="84">
        <v>1340</v>
      </c>
      <c r="AL7" s="108" t="s">
        <v>320</v>
      </c>
      <c r="AM7" s="84">
        <v>12457.39</v>
      </c>
      <c r="AN7" s="112">
        <v>3622.61</v>
      </c>
      <c r="AO7" s="112">
        <v>16080</v>
      </c>
      <c r="AP7" s="112">
        <v>7542.61</v>
      </c>
      <c r="AQ7" s="112">
        <v>567.39</v>
      </c>
      <c r="AR7" s="112">
        <v>8110</v>
      </c>
      <c r="AS7" s="112">
        <v>1179.8499999999999</v>
      </c>
      <c r="AT7" s="112">
        <v>160.15</v>
      </c>
      <c r="AU7" s="112">
        <v>1340</v>
      </c>
      <c r="AV7" s="84">
        <v>13</v>
      </c>
      <c r="AW7" s="84"/>
      <c r="AX7" s="84"/>
      <c r="AY7" s="108"/>
      <c r="AZ7" s="84"/>
      <c r="BA7" s="84"/>
      <c r="BB7" s="84" t="s">
        <v>261</v>
      </c>
      <c r="BC7" s="84" t="s">
        <v>287</v>
      </c>
      <c r="BD7" s="108"/>
      <c r="BE7" s="84">
        <v>0</v>
      </c>
      <c r="BF7" s="38" t="s">
        <v>300</v>
      </c>
      <c r="BG7" s="84" t="s">
        <v>313</v>
      </c>
      <c r="BH7" s="114" t="s">
        <v>251</v>
      </c>
      <c r="BI7" s="38" t="s">
        <v>110</v>
      </c>
      <c r="BJ7" s="85">
        <v>45911</v>
      </c>
      <c r="BK7" s="84"/>
      <c r="BL7" s="38" t="s">
        <v>114</v>
      </c>
      <c r="BM7" s="115" t="s">
        <v>119</v>
      </c>
      <c r="BN7" s="116" t="s">
        <v>199</v>
      </c>
      <c r="BO7" s="84"/>
      <c r="BP7" s="84"/>
      <c r="BQ7" s="117"/>
      <c r="BR7" s="118" t="s">
        <v>321</v>
      </c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2025-09-16T10:06:58Z</dcterms:modified>
</cp:coreProperties>
</file>