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hadrak Css 109010/"/>
    </mc:Choice>
  </mc:AlternateContent>
  <xr:revisionPtr revIDLastSave="21" documentId="13_ncr:1_{3932DEAD-BA69-473B-A999-C24D8988A39C}" xr6:coauthVersionLast="47" xr6:coauthVersionMax="47" xr10:uidLastSave="{6FA4A582-D3B7-46D4-A702-5871B650D5E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F6" i="20"/>
  <c r="G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<sst xmlns="http://schemas.openxmlformats.org/spreadsheetml/2006/main" count="354" uniqueCount="297">
  <si>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</si>
  <si>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</si>
  <si>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</si>
  <si>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</si>
  <si>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</si>
  <si>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</si>
  <si>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</si>
  <si>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</si>
  <si>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</si>
  <si>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</si>
  <si>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</si>
  <si>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</si>
  <si>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</si>
  <si>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</si>
  <si>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</si>
  <si>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</si>
  <si>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</si>
  <si>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</si>
  <si>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</si>
  <si>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</si>
  <si>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</si>
  <si>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</si>
  <si>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</si>
  <si>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</si>
  <si>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</si>
  <si>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</si>
  <si>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</si>
  <si>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</si>
  <si>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</si>
  <si>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</si>
  <si>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</si>
  <si>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</si>
  <si>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</si>
  <si>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</si>
  <si>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</si>
  <si>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</si>
  <si>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</si>
  <si>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</si>
  <si>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</si>
  <si>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</si>
  <si>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</si>
  <si>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</si>
  <si>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</si>
  <si>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</si>
  <si>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</si>
  <si>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</si>
  <si>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</si>
  <si>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</si>
  <si>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</si>
  <si>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</si>
  <si>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</si>
  <si>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</si>
  <si>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</si>
  <si>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</si>
  <si>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</si>
  <si>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</si>
  <si>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</si>
  <si>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</si>
  <si>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</si>
  <si>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</si>
  <si>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</si>
  <si>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</si>
  <si>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</si>
  <si>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</si>
  <si>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</si>
  <si>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</si>
  <si>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</si>
  <si>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</si>
  <si>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</si>
  <si>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</si>
  <si>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</si>
  <si>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</si>
  <si>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</si>
  <si>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</si>
  <si>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</si>
  <si>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</si>
  <si>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</si>
  <si>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</si>
  <si>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</si>
  <si>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</si>
  <si>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</si>
  <si>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</si>
  <si>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</si>
  <si>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</si>
  <si>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</si>
  <si>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</si>
  <si>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</si>
  <si>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</si>
  <si>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</si>
  <si>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</si>
  <si>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</si>
  <si>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</si>
  <si>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</si>
  <si>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</si>
  <si>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</si>
  <si>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</si>
  <si>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</si>
  <si>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</si>
  <si>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</si>
  <si>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</si>
  <si>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</si>
  <si>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</si>
  <si>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</si>
  <si>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</si>
  <si>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</si>
  <si>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</si>
  <si>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</si>
  <si>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</si>
  <si>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</si>
  <si>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</si>
  <si>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</si>
  <si>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</si>
  <si>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</si>
  <si>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</si>
  <si>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</si>
  <si>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</si>
  <si>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</si>
  <si>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</si>
  <si>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</si>
  <si>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</si>
  <si>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</si>
  <si>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</si>
  <si>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</si>
  <si>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</si>
  <si>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</si>
  <si>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</si>
  <si>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</si>
  <si>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</si>
  <si>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</si>
  <si>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</si>
  <si>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</si>
  <si>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</si>
  <si>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</si>
  <si>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</si>
  <si>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</si>
  <si>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</si>
  <si>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</si>
  <si>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</si>
  <si>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</si>
  <si>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</si>
  <si>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</si>
  <si>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</si>
  <si>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</si>
  <si>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</si>
  <si>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</si>
  <si>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</si>
  <si>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</si>
  <si>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</si>
  <si>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</si>
  <si>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</si>
  <si>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</si>
  <si>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</si>
  <si>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</si>
  <si>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</si>
  <si>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</si>
  <si>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</si>
  <si>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</si>
  <si>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</si>
  <si>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</si>
  <si>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</si>
  <si>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</si>
  <si>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</si>
  <si>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</si>
  <si>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</si>
  <si>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</si>
  <si>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</si>
  <si>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</si>
  <si>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</si>
  <si>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</si>
  <si>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</si>
  <si>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</si>
  <si>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</si>
  <si>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</si>
  <si>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</si>
  <si>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</si>
  <si>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</si>
  <si>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</si>
  <si>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</si>
  <si>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</si>
  <si>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</si>
  <si>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</si>
  <si>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</si>
  <si>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</si>
  <si>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</si>
  <si>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</si>
  <si>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</si>
  <si>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</si>
  <si>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</si>
  <si>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</si>
  <si>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</si>
  <si>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</si>
  <si>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</si>
  <si>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</si>
  <si>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</si>
  <si>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</si>
  <si>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</si>
  <si>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</si>
  <si>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</si>
  <si>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</si>
  <si>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</si>
  <si>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</si>
  <si>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</si>
  <si>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</si>
  <si>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</si>
  <si>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</si>
  <si>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</si>
  <si>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</si>
  <si>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</si>
  <si>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</si>
  <si>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</si>
  <si>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</si>
  <si>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</si>
  <si>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</si>
  <si>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</si>
  <si>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</si>
  <si>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</si>
  <si>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</si>
  <si>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</si>
  <si>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</si>
  <si>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</si>
  <si>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</si>
  <si>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</si>
  <si>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</si>
  <si>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</si>
  <si>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</si>
  <si>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</si>
  <si>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</si>
  <si>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</si>
  <si>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</si>
  <si>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</si>
  <si>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</si>
  <si>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</si>
  <si>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</si>
  <si>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</si>
  <si>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</si>
  <si>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</si>
  <si>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</si>
  <si>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</si>
  <si>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</si>
  <si>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</si>
  <si>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</si>
  <si>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</si>
  <si>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</si>
  <si>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</si>
  <si>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</si>
  <si>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</si>
  <si>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</si>
  <si>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</si>
  <si>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</si>
  <si>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</si>
  <si>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</si>
  <si>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</si>
  <si>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</si>
  <si>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</si>
  <si>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</si>
  <si>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</si>
  <si>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</si>
  <si>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Biranchinarayan Swain/SF0003954</t>
  </si>
  <si>
    <t>BM</t>
  </si>
  <si>
    <t>Loan Officer</t>
  </si>
  <si>
    <t>Terminated</t>
  </si>
  <si>
    <t>Completed-Report Submitted</t>
  </si>
  <si>
    <t>ORGL0584</t>
  </si>
  <si>
    <t>Suvam Avisekh Kabi</t>
  </si>
  <si>
    <t>SF0035341</t>
  </si>
  <si>
    <t>Rajendra Kumar Sethy</t>
  </si>
  <si>
    <t>SF0048421</t>
  </si>
  <si>
    <t>East</t>
  </si>
  <si>
    <t>Saragadia</t>
  </si>
  <si>
    <t>SF0099585</t>
  </si>
  <si>
    <t>Smrutiranjan Sahoo</t>
  </si>
  <si>
    <t>190</t>
  </si>
  <si>
    <t>BABA</t>
  </si>
  <si>
    <t>Chetana</t>
  </si>
  <si>
    <t>SSF4364305</t>
  </si>
  <si>
    <t>BC</t>
  </si>
  <si>
    <t>HINDU</t>
  </si>
  <si>
    <t>Animal Husbandry &amp; Poultry</t>
  </si>
  <si>
    <t>SASMITA NAYAK</t>
  </si>
  <si>
    <t>23-Aug-2023</t>
  </si>
  <si>
    <t>09</t>
  </si>
  <si>
    <t>1</t>
  </si>
  <si>
    <t>2.03 Yrs</t>
  </si>
  <si>
    <t>23 Aug 2023</t>
  </si>
  <si>
    <t>&gt; 2 to 4 Years</t>
  </si>
  <si>
    <t>09-Oct-2023</t>
  </si>
  <si>
    <t>29-Aug-2025</t>
  </si>
  <si>
    <t>Open</t>
  </si>
  <si>
    <t/>
  </si>
  <si>
    <t>8093548672</t>
  </si>
  <si>
    <t>Balaram Panda</t>
  </si>
  <si>
    <t>SF0088914</t>
  </si>
  <si>
    <t>As per Borrower Statement Borrower paid  her EMI On Dt.09-10-2024 of Rs-2240/- and on Dt.09-12-2024 of Rs-2240/- to LO Balaram Panda but LO Balaram Panda not posted in FIMO.</t>
  </si>
  <si>
    <t>As per Borrower Statement Borrower paid her EMI On Dt.09-10-2024 of Rs-2240/- and on Dt.09-12-2024 of Rs-2240/- to LO Balaram Panda but LO Balaram Panda not posted in FIMO.</t>
  </si>
  <si>
    <t>10:00AM</t>
  </si>
  <si>
    <t>FIR Not Filled</t>
  </si>
  <si>
    <t>FN25-26-02261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</si>
</sst>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14" fontId="31" fillId="8" borderId="0" xfId="0" applyNumberFormat="1" applyFont="1" applyFill="1" applyProtection="1">
      <protection locked="0"/>
    </xf>
  </cellXfs>
  <cellStyles count="39">
    <cellStyle name="Comma" xfId="30" builtinId="3"/>
    <cellStyle name="Comma 2" xfId="32" xr:uid="{4BB180C1-15F4-4E36-B563-4EF30E66ABCE}"/>
    <cellStyle name="Comma 2 2" xfId="14" xr:uid="{00000000-0005-0000-0000-000000000000}"/>
    <cellStyle name="Comma 2 2 2" xfId="37" xr:uid="{4B087DD4-C2BA-4ABF-A6C3-53A63C47C4E2}"/>
    <cellStyle name="Comma 3" xfId="18" xr:uid="{00000000-0005-0000-0000-000001000000}"/>
    <cellStyle name="Comma 4" xfId="33" xr:uid="{67700E1D-D2EB-4458-97F7-2C634974FCC5}"/>
    <cellStyle name="Comma 5" xfId="38" xr:uid="{5F002145-35A9-4475-9D4D-3EF5E1E46D1C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ORGL0584</v>
      </c>
      <c r="D5" s="63" t="str">
        <f>IF('Physical Cash at Safe'!D28="Yes", 'Physical Cash at Safe'!B4, 'Borrower Wise Details'!C5)</f>
        <v>Bhadrak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45906</v>
      </c>
      <c r="H5" s="106" t="s">
        <v>253</v>
      </c>
      <c r="I5" s="61">
        <v>45917</v>
      </c>
      <c r="J5" s="74" t="str">
        <f>IF('Physical Cash at Safe'!D28="Yes",'Physical Cash at Safe'!E28,IF('Borrower Wise Details'!D5&lt;&gt;"",'Borrower Wise Details'!D5,""))</f>
        <v>FN25-26-02261</v>
      </c>
      <c r="K5" s="81">
        <v>1</v>
      </c>
      <c r="L5" s="82">
        <v>4480</v>
      </c>
      <c r="M5" s="82">
        <v>4480</v>
      </c>
      <c r="N5" s="82" t="s">
        <v>257</v>
      </c>
      <c r="O5" s="82" t="s">
        <v>255</v>
      </c>
      <c r="P5" s="82" t="s">
        <v>256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Balaram Panda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SF0088914</v>
      </c>
      <c r="U5" s="77" t="s">
        <v>260</v>
      </c>
      <c r="V5" s="61">
        <v>45839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261</v>
      </c>
      <c r="Z5" s="61">
        <v>45909</v>
      </c>
      <c r="AA5" s="61">
        <v>45909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45917</v>
      </c>
      <c r="AH5" s="70" t="s">
        <v>292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ORGL0584</v>
      </c>
      <c r="C5" s="50" t="str">
        <f>IF('Fraud Investigation Report'!D5="", "", 'Fraud Investigation Report'!D5)</f>
        <v>Bhadrak</v>
      </c>
      <c r="D5" s="68" t="str">
        <f>IF(OR('Fraud Investigation Report'!R5="", 'Fraud Investigation Report'!R5=0), "", 'Fraud Investigation Report'!R5)</f>
        <v>Balaram Panda</v>
      </c>
      <c r="E5" s="68" t="str">
        <f>IF(OR('Fraud Investigation Report'!T5="", 'Fraud Investigation Report'!T5=0), "", 'Fraud Investigation Report'!T5)</f>
        <v>SF0088914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FN25-26-02261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4480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4480</v>
      </c>
      <c r="Q5" s="49"/>
      <c r="R5" s="84" t="s">
        <v>295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262</v>
      </c>
      <c r="B4" s="41" t="s">
        <v>252</v>
      </c>
      <c r="C4" s="41" t="s">
        <v>252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45909</v>
      </c>
      <c r="C6" s="18">
        <v>45908</v>
      </c>
      <c r="D6" s="18">
        <v>45909</v>
      </c>
      <c r="E6" s="19">
        <v>0.29166666666666669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96</v>
      </c>
      <c r="C11" s="23">
        <f>B11*A11</f>
        <v>48000</v>
      </c>
      <c r="D11" s="25">
        <v>54</v>
      </c>
      <c r="E11" s="23">
        <f t="shared" ref="E11:E17" si="0">D11*A11</f>
        <v>27000</v>
      </c>
    </row>
    <row r="12" spans="1:5" ht="14.5" x14ac:dyDescent="0.35">
      <c r="A12" s="24">
        <v>200</v>
      </c>
      <c r="B12" s="25">
        <v>4</v>
      </c>
      <c r="C12" s="23">
        <f>B12*A12</f>
        <v>800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>
        <v>1</v>
      </c>
      <c r="C13" s="23">
        <f t="shared" ref="C13:C17" si="1">B13*A13</f>
        <v>100</v>
      </c>
      <c r="D13" s="25">
        <v>57</v>
      </c>
      <c r="E13" s="23">
        <f t="shared" si="0"/>
        <v>5700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244</v>
      </c>
      <c r="E14" s="23">
        <f t="shared" si="0"/>
        <v>12200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113</v>
      </c>
      <c r="E15" s="23">
        <f t="shared" si="0"/>
        <v>2260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22</v>
      </c>
      <c r="E16" s="23">
        <f t="shared" si="0"/>
        <v>220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84</v>
      </c>
      <c r="C18" s="23">
        <f>B18</f>
        <v>84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48984</v>
      </c>
      <c r="D19" s="30" t="s">
        <v>76</v>
      </c>
      <c r="E19" s="31">
        <f>SUM(E10:E18)</f>
        <v>48984</v>
      </c>
    </row>
    <row r="20" spans="1:5" ht="30" customHeight="1" x14ac:dyDescent="0.35">
      <c r="A20" s="148" t="s">
        <v>97</v>
      </c>
      <c r="B20" s="149"/>
      <c r="C20" s="32">
        <v>48984</v>
      </c>
      <c r="D20" s="33" t="s">
        <v>91</v>
      </c>
      <c r="E20" s="34">
        <v>0</v>
      </c>
    </row>
    <row r="21" spans="1:5" ht="30" customHeight="1" x14ac:dyDescent="0.35">
      <c r="A21" s="150" t="s">
        <v>88</v>
      </c>
      <c r="B21" s="151"/>
      <c r="C21" s="34">
        <v>0</v>
      </c>
      <c r="D21" s="33" t="s">
        <v>89</v>
      </c>
      <c r="E21" s="34">
        <v>0</v>
      </c>
    </row>
    <row r="22" spans="1:5" ht="30" customHeight="1" x14ac:dyDescent="0.35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5">
      <c r="A23" s="150" t="s">
        <v>79</v>
      </c>
      <c r="B23" s="151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6"/>
      <c r="C24" s="136"/>
      <c r="D24" s="136"/>
      <c r="E24" s="136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" customHeight="1" x14ac:dyDescent="0.35">
      <c r="A30" s="127"/>
      <c r="B30" s="127"/>
      <c r="C30" s="128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8" t="s">
        <v>250</v>
      </c>
      <c r="E32" s="139"/>
    </row>
    <row r="33" spans="1:5" ht="18" customHeight="1" x14ac:dyDescent="0.35">
      <c r="A33" s="37" t="s">
        <v>83</v>
      </c>
      <c r="B33" s="129">
        <v>225</v>
      </c>
      <c r="C33" s="39" t="s">
        <v>84</v>
      </c>
      <c r="D33" s="131">
        <v>244</v>
      </c>
      <c r="E33" s="132"/>
    </row>
    <row r="34" spans="1:5" ht="26" x14ac:dyDescent="0.35">
      <c r="A34" s="39" t="s">
        <v>220</v>
      </c>
      <c r="B34" s="38" t="s">
        <v>265</v>
      </c>
      <c r="C34" s="39" t="s">
        <v>221</v>
      </c>
      <c r="D34" s="133" t="s">
        <v>263</v>
      </c>
      <c r="E34" s="134"/>
    </row>
    <row r="35" spans="1:5" ht="26" x14ac:dyDescent="0.35">
      <c r="A35" s="39" t="s">
        <v>222</v>
      </c>
      <c r="B35" s="38" t="s">
        <v>266</v>
      </c>
      <c r="C35" s="39" t="s">
        <v>224</v>
      </c>
      <c r="D35" s="133" t="s">
        <v>264</v>
      </c>
      <c r="E35" s="134"/>
    </row>
    <row r="36" spans="1:5" ht="25.5" customHeight="1" x14ac:dyDescent="0.35">
      <c r="A36" s="39" t="s">
        <v>223</v>
      </c>
      <c r="B36" s="38" t="s">
        <v>254</v>
      </c>
      <c r="C36" s="39" t="s">
        <v>225</v>
      </c>
      <c r="D36" s="135" t="s">
        <v>258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A20:B20"/>
    <mergeCell ref="A21:B21"/>
    <mergeCell ref="A22:B22"/>
    <mergeCell ref="A23:B23"/>
    <mergeCell ref="A1:E1"/>
    <mergeCell ref="B2:D2"/>
    <mergeCell ref="A7:E7"/>
    <mergeCell ref="A8:A9"/>
    <mergeCell ref="B8:C8"/>
    <mergeCell ref="D8:E8"/>
    <mergeCell ref="D33:E33"/>
    <mergeCell ref="D34:E34"/>
    <mergeCell ref="D35:E35"/>
    <mergeCell ref="D36:E36"/>
    <mergeCell ref="B24:E24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80" zoomScaleNormal="80" workbookViewId="0">
      <selection activeCell="W6" sqref="W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ORGL0584</v>
      </c>
      <c r="C5" s="118" t="str">
        <f>IF('Loan Outstanding Report'!$H$5="", "", 'Loan Outstanding Report'!$H$5)</f>
        <v>Bhadrak</v>
      </c>
      <c r="D5" s="41" t="s">
        <v>296</v>
      </c>
      <c r="E5" s="65">
        <v>45909</v>
      </c>
      <c r="F5" s="38" t="s">
        <v>290</v>
      </c>
      <c r="G5" s="49" t="s">
        <v>291</v>
      </c>
      <c r="H5" s="49" t="s">
        <v>259</v>
      </c>
      <c r="I5" s="119">
        <v>190</v>
      </c>
      <c r="J5" s="119" t="s">
        <v>274</v>
      </c>
      <c r="K5" s="119" t="s">
        <v>278</v>
      </c>
      <c r="L5" s="11">
        <v>352624118</v>
      </c>
      <c r="M5" s="65" t="s">
        <v>279</v>
      </c>
      <c r="N5" s="123">
        <v>42000</v>
      </c>
      <c r="O5" s="123">
        <v>2240</v>
      </c>
      <c r="P5" s="120" t="s">
        <v>139</v>
      </c>
      <c r="Q5" s="80">
        <v>45574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201</v>
      </c>
      <c r="W5" s="121" t="s">
        <v>293</v>
      </c>
    </row>
    <row r="6" spans="1:23" ht="25" customHeight="1" x14ac:dyDescent="0.3">
      <c r="A6" s="64">
        <v>2</v>
      </c>
      <c r="B6" s="60" t="str">
        <f>IF(J6&lt;&gt;"", $B$5, "")</f>
        <v>ORGL0584</v>
      </c>
      <c r="C6" s="118" t="str">
        <f>IF(J6&lt;&gt;"", $C$5, "")</f>
        <v>Bhadrak</v>
      </c>
      <c r="D6" s="41" t="str">
        <f>IF(J6&lt;&gt;"", $D$5, "")</f>
        <v>FN25-26-02261</v>
      </c>
      <c r="E6" s="65">
        <v>45909</v>
      </c>
      <c r="F6" s="38" t="str">
        <f t="shared" ref="F6:F70" si="1">IF(J6&lt;&gt;"", $F$5, "")</f>
        <v>Balaram Panda</v>
      </c>
      <c r="G6" s="49" t="str">
        <f t="shared" ref="G6:G70" si="2">IF(J6&lt;&gt;"", $G$5, "")</f>
        <v>SF0088914</v>
      </c>
      <c r="H6" s="49" t="str">
        <f t="shared" ref="H6:H70" si="3">IF(J6&lt;&gt;"", $H$5, "")</f>
        <v>Loan Officer</v>
      </c>
      <c r="I6" s="119">
        <v>190</v>
      </c>
      <c r="J6" s="119" t="s">
        <v>274</v>
      </c>
      <c r="K6" s="119" t="s">
        <v>278</v>
      </c>
      <c r="L6" s="11">
        <v>352624118</v>
      </c>
      <c r="M6" s="65" t="s">
        <v>279</v>
      </c>
      <c r="N6" s="123">
        <v>42000</v>
      </c>
      <c r="O6" s="123">
        <v>2240</v>
      </c>
      <c r="P6" s="120" t="s">
        <v>139</v>
      </c>
      <c r="Q6" s="80">
        <v>45635</v>
      </c>
      <c r="R6" s="123">
        <v>2240</v>
      </c>
      <c r="S6" s="123">
        <v>0</v>
      </c>
      <c r="T6" s="123">
        <v>0</v>
      </c>
      <c r="U6" s="124">
        <f t="shared" ref="U6:U69" si="4">IF(AND(ISBLANK(R6),ISBLANK(S6),ISBLANK(T6)),"",R6-(S6+T6))</f>
        <v>2240</v>
      </c>
      <c r="V6" s="116" t="s">
        <v>201</v>
      </c>
      <c r="W6" s="121" t="s">
        <v>293</v>
      </c>
    </row>
    <row r="7" spans="1:23" ht="25" customHeight="1" x14ac:dyDescent="0.3">
      <c r="A7" s="64">
        <v>3</v>
      </c>
      <c r="B7" s="60" t="str">
        <f t="shared" ref="B7:B70" si="5">IF(J7&lt;&gt;"", $B$5, "")</f>
        <v/>
      </c>
      <c r="C7" s="118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4"/>
        <v/>
      </c>
      <c r="V7" s="116"/>
      <c r="W7" s="121"/>
    </row>
    <row r="8" spans="1:23" ht="25" customHeight="1" x14ac:dyDescent="0.3">
      <c r="A8" s="64">
        <v>4</v>
      </c>
      <c r="B8" s="60" t="str">
        <f t="shared" si="5"/>
        <v/>
      </c>
      <c r="C8" s="118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4"/>
        <v/>
      </c>
      <c r="V8" s="116"/>
      <c r="W8" s="121"/>
    </row>
    <row r="9" spans="1:23" ht="25" customHeight="1" x14ac:dyDescent="0.3">
      <c r="A9" s="64">
        <v>5</v>
      </c>
      <c r="B9" s="60" t="str">
        <f t="shared" si="5"/>
        <v/>
      </c>
      <c r="C9" s="118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4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5"/>
        <v/>
      </c>
      <c r="C10" s="118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4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5"/>
        <v/>
      </c>
      <c r="C11" s="118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4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5"/>
        <v/>
      </c>
      <c r="C12" s="118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4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5"/>
        <v/>
      </c>
      <c r="C13" s="118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4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5"/>
        <v/>
      </c>
      <c r="C14" s="118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4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5"/>
        <v/>
      </c>
      <c r="C15" s="118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4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5"/>
        <v/>
      </c>
      <c r="C16" s="118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4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5"/>
        <v/>
      </c>
      <c r="C17" s="118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4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5"/>
        <v/>
      </c>
      <c r="C18" s="118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4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5"/>
        <v/>
      </c>
      <c r="C19" s="118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4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5"/>
        <v/>
      </c>
      <c r="C20" s="118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4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5"/>
        <v/>
      </c>
      <c r="C21" s="118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4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5"/>
        <v/>
      </c>
      <c r="C22" s="118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4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5"/>
        <v/>
      </c>
      <c r="C23" s="118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4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5"/>
        <v/>
      </c>
      <c r="C24" s="118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4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5"/>
        <v/>
      </c>
      <c r="C25" s="118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4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5"/>
        <v/>
      </c>
      <c r="C26" s="118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4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5"/>
        <v/>
      </c>
      <c r="C27" s="118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4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5"/>
        <v/>
      </c>
      <c r="C28" s="118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4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5"/>
        <v/>
      </c>
      <c r="C29" s="118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4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5"/>
        <v/>
      </c>
      <c r="C30" s="118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4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5"/>
        <v/>
      </c>
      <c r="C31" s="118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4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5"/>
        <v/>
      </c>
      <c r="C32" s="118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4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5"/>
        <v/>
      </c>
      <c r="C33" s="118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4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5"/>
        <v/>
      </c>
      <c r="C34" s="118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4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5"/>
        <v/>
      </c>
      <c r="C35" s="118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4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5"/>
        <v/>
      </c>
      <c r="C36" s="118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4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5"/>
        <v/>
      </c>
      <c r="C37" s="118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4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5"/>
        <v/>
      </c>
      <c r="C38" s="118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4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5"/>
        <v/>
      </c>
      <c r="C39" s="118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4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5"/>
        <v/>
      </c>
      <c r="C40" s="118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4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5"/>
        <v/>
      </c>
      <c r="C41" s="118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4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5"/>
        <v/>
      </c>
      <c r="C42" s="118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4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5"/>
        <v/>
      </c>
      <c r="C43" s="118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4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5"/>
        <v/>
      </c>
      <c r="C44" s="118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4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5"/>
        <v/>
      </c>
      <c r="C45" s="118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4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5"/>
        <v/>
      </c>
      <c r="C46" s="118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4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5"/>
        <v/>
      </c>
      <c r="C47" s="118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4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5"/>
        <v/>
      </c>
      <c r="C48" s="118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4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5"/>
        <v/>
      </c>
      <c r="C49" s="118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4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5"/>
        <v/>
      </c>
      <c r="C50" s="118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4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5"/>
        <v/>
      </c>
      <c r="C51" s="118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4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5"/>
        <v/>
      </c>
      <c r="C52" s="118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4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5"/>
        <v/>
      </c>
      <c r="C53" s="118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4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5"/>
        <v/>
      </c>
      <c r="C54" s="118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4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5"/>
        <v/>
      </c>
      <c r="C55" s="118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4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5"/>
        <v/>
      </c>
      <c r="C56" s="118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4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5"/>
        <v/>
      </c>
      <c r="C57" s="118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4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5"/>
        <v/>
      </c>
      <c r="C58" s="118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4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5"/>
        <v/>
      </c>
      <c r="C59" s="118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4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5"/>
        <v/>
      </c>
      <c r="C60" s="118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4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5"/>
        <v/>
      </c>
      <c r="C61" s="118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4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5"/>
        <v/>
      </c>
      <c r="C62" s="118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4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5"/>
        <v/>
      </c>
      <c r="C63" s="118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4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5"/>
        <v/>
      </c>
      <c r="C64" s="118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4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5"/>
        <v/>
      </c>
      <c r="C65" s="118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4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5"/>
        <v/>
      </c>
      <c r="C66" s="118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4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5"/>
        <v/>
      </c>
      <c r="C67" s="118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4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5"/>
        <v/>
      </c>
      <c r="C68" s="118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4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5"/>
        <v/>
      </c>
      <c r="C69" s="118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4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5"/>
        <v/>
      </c>
      <c r="C70" s="118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topLeftCell="BM1" zoomScale="80" zoomScaleNormal="80" workbookViewId="0">
      <selection activeCell="BR5" sqref="BR5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64">
        <v>45909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64">
        <v>45909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267</v>
      </c>
      <c r="C5" s="38" t="s">
        <v>247</v>
      </c>
      <c r="D5" s="38" t="s">
        <v>252</v>
      </c>
      <c r="E5" s="38" t="s">
        <v>252</v>
      </c>
      <c r="F5" s="38" t="s">
        <v>252</v>
      </c>
      <c r="G5" s="84" t="s">
        <v>262</v>
      </c>
      <c r="H5" s="38" t="s">
        <v>252</v>
      </c>
      <c r="I5" s="84">
        <v>157910</v>
      </c>
      <c r="J5" s="38" t="s">
        <v>268</v>
      </c>
      <c r="K5" s="84">
        <v>157910</v>
      </c>
      <c r="L5" s="84" t="s">
        <v>269</v>
      </c>
      <c r="M5" s="38" t="s">
        <v>270</v>
      </c>
      <c r="N5" s="84">
        <v>268380</v>
      </c>
      <c r="O5" s="84" t="s">
        <v>271</v>
      </c>
      <c r="P5" s="84">
        <v>357119</v>
      </c>
      <c r="Q5" s="38" t="s">
        <v>272</v>
      </c>
      <c r="R5" s="38" t="s">
        <v>273</v>
      </c>
      <c r="S5" s="84" t="s">
        <v>274</v>
      </c>
      <c r="T5" s="84" t="s">
        <v>274</v>
      </c>
      <c r="U5" s="84" t="s">
        <v>275</v>
      </c>
      <c r="V5" s="84" t="s">
        <v>276</v>
      </c>
      <c r="W5" s="84">
        <v>541</v>
      </c>
      <c r="X5" s="38" t="s">
        <v>277</v>
      </c>
      <c r="Y5" s="84">
        <v>352624118</v>
      </c>
      <c r="Z5" s="38" t="s">
        <v>278</v>
      </c>
      <c r="AA5" s="107" t="s">
        <v>279</v>
      </c>
      <c r="AB5" s="84">
        <v>42000</v>
      </c>
      <c r="AC5" s="107" t="s">
        <v>280</v>
      </c>
      <c r="AD5" s="84">
        <v>24</v>
      </c>
      <c r="AE5" s="84" t="s">
        <v>281</v>
      </c>
      <c r="AF5" s="84" t="s">
        <v>282</v>
      </c>
      <c r="AG5" s="107" t="s">
        <v>283</v>
      </c>
      <c r="AH5" s="84" t="s">
        <v>284</v>
      </c>
      <c r="AI5" s="107" t="s">
        <v>285</v>
      </c>
      <c r="AJ5" s="84">
        <v>2240</v>
      </c>
      <c r="AK5" s="84">
        <v>2240</v>
      </c>
      <c r="AL5" s="107" t="s">
        <v>286</v>
      </c>
      <c r="AM5" s="84">
        <v>34752.639999999999</v>
      </c>
      <c r="AN5" s="111">
        <v>12287.36</v>
      </c>
      <c r="AO5" s="111">
        <v>47040</v>
      </c>
      <c r="AP5" s="111">
        <v>7247.36</v>
      </c>
      <c r="AQ5" s="111">
        <v>323.64</v>
      </c>
      <c r="AR5" s="111">
        <v>7571</v>
      </c>
      <c r="AS5" s="111">
        <v>4221.6000000000004</v>
      </c>
      <c r="AT5" s="111">
        <v>258.39999999999998</v>
      </c>
      <c r="AU5" s="111">
        <v>4480</v>
      </c>
      <c r="AV5" s="84">
        <v>23</v>
      </c>
      <c r="AW5" s="84"/>
      <c r="AX5" s="84"/>
      <c r="AY5" s="107"/>
      <c r="AZ5" s="84"/>
      <c r="BA5" s="84"/>
      <c r="BB5" s="84" t="s">
        <v>287</v>
      </c>
      <c r="BC5" s="84" t="s">
        <v>288</v>
      </c>
      <c r="BD5" s="107"/>
      <c r="BE5" s="84">
        <v>0</v>
      </c>
      <c r="BF5" s="38" t="s">
        <v>274</v>
      </c>
      <c r="BG5" s="84" t="s">
        <v>289</v>
      </c>
      <c r="BH5" s="113" t="s">
        <v>251</v>
      </c>
      <c r="BI5" s="38" t="s">
        <v>110</v>
      </c>
      <c r="BJ5" s="85">
        <v>45909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4480</v>
      </c>
      <c r="BQ5" s="116" t="s">
        <v>201</v>
      </c>
      <c r="BR5" s="117" t="s">
        <v>292</v>
      </c>
    </row>
    <row r="6" spans="1:70" s="112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2025-09-17T05:12:13Z</dcterms:modified>
</cp:coreProperties>
</file>