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ejaz_ahmad_spandanasphoorty_com/Documents/Desktop/Dhamara Css 110379/"/>
    </mc:Choice>
  </mc:AlternateContent>
  <xr:revisionPtr revIDLastSave="13" documentId="8_{E3FC7D2F-07B8-48CD-8BAC-A6A3DB7A57DF}" xr6:coauthVersionLast="47" xr6:coauthVersionMax="47" xr10:uidLastSave="{C530E8B3-5180-4B15-AE3D-F575B963B6FE}"/>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F6" i="20"/>
  <c r="G6" i="20"/>
  <c r="H6" i="20"/>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AB5" i="7" a="1"/>
  <c r="AB5" i="7" s="1"/>
  <c r="AF5" i="7" l="1" a="1"/>
  <c r="AF5" i="7" s="1"/>
  <c r="T5" i="7"/>
  <c r="R5" i="7"/>
  <c r="J5" i="7"/>
  <c r="U5" i="20"/>
  <c r="S5" i="7"/>
  <c r="F5" i="24" s="1"/>
  <c r="O5" i="24"/>
  <c r="W5" i="7"/>
  <c r="AE5" i="7" l="1"/>
  <c r="H5" i="24"/>
  <c r="M5" i="24"/>
  <c r="B5" i="7" l="1"/>
  <c r="E5" i="24"/>
  <c r="D5" i="24"/>
  <c r="C5" i="20"/>
  <c r="B5" i="20"/>
  <c r="D15"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72" i="20" l="1"/>
  <c r="B191" i="20"/>
  <c r="B194" i="20"/>
  <c r="B189" i="20"/>
  <c r="B195" i="20"/>
  <c r="B190" i="20"/>
  <c r="B196" i="20"/>
  <c r="B192" i="20"/>
  <c r="B193" i="20"/>
  <c r="C71" i="20"/>
  <c r="C193" i="20"/>
  <c r="C194" i="20"/>
  <c r="C189" i="20"/>
  <c r="C195" i="20"/>
  <c r="C192" i="20"/>
  <c r="C190" i="20"/>
  <c r="C196" i="20"/>
  <c r="C191" i="20"/>
  <c r="B96" i="20"/>
  <c r="C94" i="20"/>
  <c r="C93" i="20"/>
  <c r="C72" i="20"/>
  <c r="B184" i="20"/>
  <c r="B186" i="20"/>
  <c r="B187" i="20"/>
  <c r="B188" i="20"/>
  <c r="B185" i="20"/>
  <c r="C188" i="20"/>
  <c r="C184" i="20"/>
  <c r="C185" i="20"/>
  <c r="C186" i="20"/>
  <c r="C187" i="20"/>
  <c r="B178" i="20"/>
  <c r="B179" i="20"/>
  <c r="B180" i="20"/>
  <c r="B181" i="20"/>
  <c r="B182" i="20"/>
  <c r="B183" i="20"/>
  <c r="C178" i="20"/>
  <c r="C183" i="20"/>
  <c r="C181" i="20"/>
  <c r="C179" i="20"/>
  <c r="C180" i="20"/>
  <c r="C182" i="20"/>
  <c r="B95" i="20"/>
  <c r="B71" i="20"/>
  <c r="B94" i="20"/>
  <c r="B70" i="20"/>
  <c r="C92" i="20"/>
  <c r="C70" i="20"/>
  <c r="B93" i="20"/>
  <c r="B69" i="20"/>
  <c r="C91" i="20"/>
  <c r="C68" i="20"/>
  <c r="B89" i="20"/>
  <c r="B68" i="20"/>
  <c r="C88" i="20"/>
  <c r="C61" i="20"/>
  <c r="B88" i="20"/>
  <c r="B59" i="20"/>
  <c r="C85" i="20"/>
  <c r="C60" i="20"/>
  <c r="B87" i="20"/>
  <c r="B58" i="20"/>
  <c r="C84" i="20"/>
  <c r="C59" i="20"/>
  <c r="B83" i="20"/>
  <c r="B56" i="20"/>
  <c r="C83" i="20"/>
  <c r="C58" i="20"/>
  <c r="B81" i="20"/>
  <c r="B55" i="20"/>
  <c r="C79" i="20"/>
  <c r="C57" i="20"/>
  <c r="B101" i="20"/>
  <c r="B80" i="20"/>
  <c r="C103" i="20"/>
  <c r="C78" i="20"/>
  <c r="C56" i="20"/>
  <c r="B100" i="20"/>
  <c r="B76" i="20"/>
  <c r="C102" i="20"/>
  <c r="C76" i="20"/>
  <c r="C55" i="20"/>
  <c r="B98" i="20"/>
  <c r="B75" i="20"/>
  <c r="C100" i="20"/>
  <c r="C73" i="20"/>
  <c r="B86" i="20"/>
  <c r="B67" i="20"/>
  <c r="B102" i="20"/>
  <c r="B84" i="20"/>
  <c r="B66" i="20"/>
  <c r="C90" i="20"/>
  <c r="C69" i="20"/>
  <c r="B63" i="20"/>
  <c r="B176" i="20"/>
  <c r="B177" i="20"/>
  <c r="B99" i="20"/>
  <c r="B82" i="20"/>
  <c r="B60" i="20"/>
  <c r="C65" i="20"/>
  <c r="C176" i="20"/>
  <c r="C177" i="20"/>
  <c r="B57" i="20"/>
  <c r="B91" i="20"/>
  <c r="B78" i="20"/>
  <c r="B64" i="20"/>
  <c r="C96" i="20"/>
  <c r="C81" i="20"/>
  <c r="C66" i="20"/>
  <c r="B92" i="20"/>
  <c r="B79" i="20"/>
  <c r="B65" i="20"/>
  <c r="C97" i="20"/>
  <c r="C82" i="20"/>
  <c r="C67" i="20"/>
  <c r="B103" i="20"/>
  <c r="B90" i="20"/>
  <c r="B77" i="20"/>
  <c r="C95" i="20"/>
  <c r="C80" i="20"/>
  <c r="C64" i="20"/>
  <c r="C101" i="20"/>
  <c r="C89" i="20"/>
  <c r="C77" i="20"/>
  <c r="C5" i="7"/>
  <c r="B160" i="20"/>
  <c r="B166" i="20"/>
  <c r="B172" i="20"/>
  <c r="B109" i="20"/>
  <c r="B115" i="20"/>
  <c r="B121" i="20"/>
  <c r="B127" i="20"/>
  <c r="B133" i="20"/>
  <c r="B139" i="20"/>
  <c r="B145" i="20"/>
  <c r="B151" i="20"/>
  <c r="B155" i="20"/>
  <c r="B161" i="20"/>
  <c r="B167" i="20"/>
  <c r="B173" i="20"/>
  <c r="B104" i="20"/>
  <c r="B110" i="20"/>
  <c r="B116" i="20"/>
  <c r="B122" i="20"/>
  <c r="B128" i="20"/>
  <c r="B134" i="20"/>
  <c r="B140" i="20"/>
  <c r="B146" i="20"/>
  <c r="B152" i="20"/>
  <c r="B156" i="20"/>
  <c r="B162" i="20"/>
  <c r="B168" i="20"/>
  <c r="B174" i="20"/>
  <c r="B105" i="20"/>
  <c r="B111" i="20"/>
  <c r="B117" i="20"/>
  <c r="B123" i="20"/>
  <c r="B129" i="20"/>
  <c r="B135" i="20"/>
  <c r="B141" i="20"/>
  <c r="B147" i="20"/>
  <c r="B153" i="20"/>
  <c r="B158" i="20"/>
  <c r="B164" i="20"/>
  <c r="B170" i="20"/>
  <c r="B107" i="20"/>
  <c r="B113" i="20"/>
  <c r="B119" i="20"/>
  <c r="B125" i="20"/>
  <c r="B131" i="20"/>
  <c r="B137" i="20"/>
  <c r="B143" i="20"/>
  <c r="B149" i="20"/>
  <c r="B175" i="20"/>
  <c r="B114" i="20"/>
  <c r="B138" i="20"/>
  <c r="B118" i="20"/>
  <c r="B142" i="20"/>
  <c r="B148" i="20"/>
  <c r="B126" i="20"/>
  <c r="B106" i="20"/>
  <c r="B108" i="20"/>
  <c r="B136" i="20"/>
  <c r="B171" i="20"/>
  <c r="B120" i="20"/>
  <c r="B144" i="20"/>
  <c r="B124" i="20"/>
  <c r="B163" i="20"/>
  <c r="B150" i="20"/>
  <c r="B130" i="20"/>
  <c r="B154" i="20"/>
  <c r="B132" i="20"/>
  <c r="B112" i="20"/>
  <c r="B157" i="20"/>
  <c r="B159" i="20"/>
  <c r="B165" i="20"/>
  <c r="B169" i="20"/>
  <c r="D5" i="7"/>
  <c r="C159" i="20"/>
  <c r="C165" i="20"/>
  <c r="C171" i="20"/>
  <c r="C108" i="20"/>
  <c r="C114" i="20"/>
  <c r="C120" i="20"/>
  <c r="C126" i="20"/>
  <c r="C132" i="20"/>
  <c r="C138" i="20"/>
  <c r="C144" i="20"/>
  <c r="C150" i="20"/>
  <c r="C160" i="20"/>
  <c r="C166" i="20"/>
  <c r="C172" i="20"/>
  <c r="C109" i="20"/>
  <c r="C115" i="20"/>
  <c r="C121" i="20"/>
  <c r="C127" i="20"/>
  <c r="C133" i="20"/>
  <c r="C139" i="20"/>
  <c r="C145" i="20"/>
  <c r="C151" i="20"/>
  <c r="C155" i="20"/>
  <c r="C161" i="20"/>
  <c r="C167" i="20"/>
  <c r="C173" i="20"/>
  <c r="C104" i="20"/>
  <c r="C110" i="20"/>
  <c r="C116" i="20"/>
  <c r="C122" i="20"/>
  <c r="C128" i="20"/>
  <c r="C134" i="20"/>
  <c r="C140" i="20"/>
  <c r="C146" i="20"/>
  <c r="C152" i="20"/>
  <c r="C156" i="20"/>
  <c r="C162" i="20"/>
  <c r="C168" i="20"/>
  <c r="C174" i="20"/>
  <c r="C105" i="20"/>
  <c r="C111" i="20"/>
  <c r="C117" i="20"/>
  <c r="C123" i="20"/>
  <c r="C129" i="20"/>
  <c r="C135" i="20"/>
  <c r="C141" i="20"/>
  <c r="C147" i="20"/>
  <c r="C153" i="20"/>
  <c r="C157" i="20"/>
  <c r="C163" i="20"/>
  <c r="C169" i="20"/>
  <c r="C175" i="20"/>
  <c r="C106" i="20"/>
  <c r="C112" i="20"/>
  <c r="C118" i="20"/>
  <c r="C124" i="20"/>
  <c r="C130" i="20"/>
  <c r="C136" i="20"/>
  <c r="C142" i="20"/>
  <c r="C148" i="20"/>
  <c r="C154" i="20"/>
  <c r="C119" i="20"/>
  <c r="C170" i="20"/>
  <c r="C143" i="20"/>
  <c r="C164" i="20"/>
  <c r="C137" i="20"/>
  <c r="C158" i="20"/>
  <c r="C113" i="20"/>
  <c r="C125" i="20"/>
  <c r="C149" i="20"/>
  <c r="C107" i="20"/>
  <c r="C131" i="20"/>
  <c r="B74" i="20"/>
  <c r="B62" i="20"/>
  <c r="C99" i="20"/>
  <c r="C87" i="20"/>
  <c r="C75" i="20"/>
  <c r="C63" i="20"/>
  <c r="B97" i="20"/>
  <c r="B85" i="20"/>
  <c r="B73" i="20"/>
  <c r="B61" i="20"/>
  <c r="C98" i="20"/>
  <c r="C86" i="20"/>
  <c r="C74" i="20"/>
  <c r="C62" i="20"/>
  <c r="B52" i="20"/>
  <c r="C54" i="20"/>
  <c r="C53" i="20"/>
  <c r="C52" i="20"/>
  <c r="B54" i="20"/>
  <c r="B53" i="20"/>
  <c r="C51" i="20"/>
  <c r="C50" i="20"/>
  <c r="C49" i="20"/>
  <c r="B51" i="20"/>
  <c r="B49" i="20"/>
  <c r="B50" i="20"/>
  <c r="B48" i="20"/>
  <c r="C48" i="20"/>
  <c r="B47" i="20"/>
  <c r="C47" i="20"/>
  <c r="B46" i="20"/>
  <c r="C46" i="20"/>
  <c r="B45" i="20"/>
  <c r="C45" i="20"/>
  <c r="B44" i="20"/>
  <c r="C44" i="20"/>
  <c r="B41" i="20"/>
  <c r="C28" i="20"/>
  <c r="C22" i="20"/>
  <c r="C24" i="20"/>
  <c r="C23" i="20"/>
  <c r="C20" i="20"/>
  <c r="B40" i="20"/>
  <c r="B35" i="20"/>
  <c r="B36" i="20"/>
  <c r="B34" i="20"/>
  <c r="B33" i="20"/>
  <c r="B30" i="20"/>
  <c r="B23" i="20"/>
  <c r="B21" i="20"/>
  <c r="B22" i="20"/>
  <c r="C42" i="20"/>
  <c r="C41" i="20"/>
  <c r="B20" i="20"/>
  <c r="C43" i="20"/>
  <c r="C21" i="20"/>
  <c r="C40" i="20"/>
  <c r="C36" i="20"/>
  <c r="B32" i="20"/>
  <c r="C35" i="20"/>
  <c r="B31" i="20"/>
  <c r="C33" i="20"/>
  <c r="B29" i="20"/>
  <c r="B43" i="20"/>
  <c r="B28" i="20"/>
  <c r="B42" i="20"/>
  <c r="B24" i="20"/>
  <c r="C31" i="20"/>
  <c r="C34" i="20"/>
  <c r="C32" i="20"/>
  <c r="C30" i="20"/>
  <c r="C29" i="20"/>
  <c r="B39" i="20"/>
  <c r="B27" i="20"/>
  <c r="C39" i="20"/>
  <c r="C27" i="20"/>
  <c r="B38" i="20"/>
  <c r="B26" i="20"/>
  <c r="C38" i="20"/>
  <c r="C26" i="20"/>
  <c r="B37" i="20"/>
  <c r="B25" i="20"/>
  <c r="C37" i="20"/>
  <c r="C25" i="20"/>
  <c r="B12" i="20"/>
  <c r="B11" i="20"/>
  <c r="C19" i="20"/>
  <c r="C15" i="20"/>
  <c r="C10" i="20"/>
  <c r="B19" i="20"/>
  <c r="B18" i="20"/>
  <c r="B17" i="20"/>
  <c r="B16" i="20"/>
  <c r="B15" i="20"/>
  <c r="B13" i="20"/>
  <c r="C13" i="20"/>
  <c r="C9" i="20"/>
  <c r="C11" i="20"/>
  <c r="C18" i="20"/>
  <c r="C17" i="20"/>
  <c r="C16"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<sst xmlns="http://schemas.openxmlformats.org/spreadsheetml/2006/main" count="655" uniqueCount="379">
  <si>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</si>
  <si>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</si>
  <si>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</si>
  <si>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</si>
  <si>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</si>
  <si>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</si>
  <si>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</si>
  <si>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</si>
  <si>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</si>
  <si>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</si>
  <si>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</si>
  <si>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</si>
  <si>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</si>
  <si>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</si>
  <si>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</si>
  <si>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</si>
  <si>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</si>
  <si>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</si>
  <si>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</si>
  <si>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</si>
  <si>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</si>
  <si>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</si>
  <si>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</si>
  <si>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</si>
  <si>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</si>
  <si>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</si>
  <si>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</si>
  <si>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</si>
  <si>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</si>
  <si>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</si>
  <si>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</si>
  <si>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</si>
  <si>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</si>
  <si>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</si>
  <si>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</si>
  <si>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</si>
  <si>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</si>
  <si>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</si>
  <si>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</si>
  <si>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</si>
  <si>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</si>
  <si>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</si>
  <si>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</si>
  <si>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</si>
  <si>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</si>
  <si>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</si>
  <si>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</si>
  <si>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</si>
  <si>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</si>
  <si>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</si>
  <si>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</si>
  <si>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</si>
  <si>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</si>
  <si>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</si>
  <si>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</si>
  <si>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</si>
  <si>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</si>
  <si>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</si>
  <si>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</si>
  <si>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</si>
  <si>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</si>
  <si>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</si>
  <si>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</si>
  <si>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</si>
  <si>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</si>
  <si>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</si>
  <si>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</si>
  <si>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</si>
  <si>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</si>
  <si>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</si>
  <si>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</si>
  <si>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</si>
  <si>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</si>
  <si>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</si>
  <si>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</si>
  <si>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</si>
  <si>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</si>
  <si>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</si>
  <si>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</si>
  <si>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</si>
  <si>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</si>
  <si>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</si>
  <si>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</si>
  <si>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</si>
  <si>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</si>
  <si>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</si>
  <si>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</si>
  <si>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</si>
  <si>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</si>
  <si>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</si>
  <si>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</si>
  <si>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</si>
  <si>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</si>
  <si>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</si>
  <si>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</si>
  <si>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</si>
  <si>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</si>
  <si>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</si>
  <si>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</si>
  <si>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</si>
  <si>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</si>
  <si>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</si>
  <si>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</si>
  <si>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</si>
  <si>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</si>
  <si>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</si>
  <si>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</si>
  <si>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</si>
  <si>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</si>
  <si>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</si>
  <si>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</si>
  <si>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</si>
  <si>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</si>
  <si>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</si>
  <si>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</si>
  <si>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</si>
  <si>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</si>
  <si>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</si>
  <si>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</si>
  <si>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</si>
  <si>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</si>
  <si>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</si>
  <si>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</si>
  <si>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</si>
  <si>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</si>
  <si>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</si>
  <si>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</si>
  <si>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</si>
  <si>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</si>
  <si>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</si>
  <si>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</si>
  <si>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</si>
  <si>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</si>
  <si>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</si>
  <si>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</si>
  <si>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</si>
  <si>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</si>
  <si>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</si>
  <si>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</si>
  <si>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</si>
  <si>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</si>
  <si>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</si>
  <si>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</si>
  <si>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</si>
  <si>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</si>
  <si>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</si>
  <si>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</si>
  <si>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</si>
  <si>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</si>
  <si>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</si>
  <si>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</si>
  <si>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</si>
  <si>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</si>
  <si>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</si>
  <si>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</si>
  <si>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</si>
  <si>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</si>
  <si>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</si>
  <si>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</si>
  <si>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</si>
  <si>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</si>
  <si>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</si>
  <si>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</si>
  <si>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</si>
  <si>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</si>
  <si>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</si>
  <si>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</si>
  <si>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</si>
  <si>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</si>
  <si>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</si>
  <si>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</si>
  <si>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</si>
  <si>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</si>
  <si>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</si>
  <si>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</si>
  <si>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</si>
  <si>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</si>
  <si>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</si>
  <si>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</si>
  <si>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</si>
  <si>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</si>
  <si>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</si>
  <si>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</si>
  <si>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</si>
  <si>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</si>
  <si>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</si>
  <si>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</si>
  <si>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</si>
  <si>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</si>
  <si>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</si>
  <si>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</si>
  <si>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</si>
  <si>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</si>
  <si>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</si>
  <si>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</si>
  <si>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</si>
  <si>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</si>
  <si>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</si>
  <si>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</si>
  <si>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</si>
  <si>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</si>
  <si>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</si>
  <si>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</si>
  <si>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</si>
  <si>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</si>
  <si>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</si>
  <si>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</si>
  <si>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</si>
  <si>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</si>
  <si>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</si>
  <si>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</si>
  <si>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</si>
  <si>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</si>
  <si>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</si>
  <si>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</si>
  <si>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</si>
  <si>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</si>
  <si>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</si>
  <si>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</si>
  <si>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</si>
  <si>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</si>
  <si>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</si>
  <si>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</si>
  <si>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</si>
  <si>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</si>
  <si>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</si>
  <si>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</si>
  <si>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</si>
  <si>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</si>
  <si>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</si>
  <si>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</si>
  <si>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</si>
  <si>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</si>
  <si>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</si>
  <si>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</si>
  <si>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</si>
  <si>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</si>
  <si>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</si>
  <si>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</si>
  <si>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</si>
  <si>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</si>
  <si>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</si>
  <si>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</si>
  <si>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</si>
  <si>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</si>
  <si>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</si>
  <si>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</si>
  <si>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Odisha</t>
  </si>
  <si>
    <t>Sanjaya Kumar Sahoo/SF0070624</t>
  </si>
  <si>
    <t>Dual Staff</t>
  </si>
  <si>
    <t>Available &amp; Updated</t>
  </si>
  <si>
    <t>Abhijit Rout/SF0075084</t>
  </si>
  <si>
    <t>Bhadrak</t>
  </si>
  <si>
    <t>CSS</t>
  </si>
  <si>
    <t>BQM</t>
  </si>
  <si>
    <t>Krushna Chandra Sahoo/SF0083225</t>
  </si>
  <si>
    <t>Alok Kumar Maharana/SF0083414</t>
  </si>
  <si>
    <t>BM</t>
  </si>
  <si>
    <t>Completed-Report Submitted</t>
  </si>
  <si>
    <t>East</t>
  </si>
  <si>
    <t>Chetana</t>
  </si>
  <si>
    <t>Open</t>
  </si>
  <si>
    <t/>
  </si>
  <si>
    <t>Sunil Kumar Behera/SF0029643</t>
  </si>
  <si>
    <t>Terminated</t>
  </si>
  <si>
    <t>HINDU</t>
  </si>
  <si>
    <t>1</t>
  </si>
  <si>
    <t>07</t>
  </si>
  <si>
    <t>OR3107</t>
  </si>
  <si>
    <t>Dhamara</t>
  </si>
  <si>
    <t>L</t>
  </si>
  <si>
    <t>Manoj Parida</t>
  </si>
  <si>
    <t>SF0040711</t>
  </si>
  <si>
    <t>SF0056595</t>
  </si>
  <si>
    <t>Sangram nath</t>
  </si>
  <si>
    <t>R</t>
  </si>
  <si>
    <t>baincha</t>
  </si>
  <si>
    <t>SF0064904</t>
  </si>
  <si>
    <t>Umesh Chandra Das</t>
  </si>
  <si>
    <t>689391</t>
  </si>
  <si>
    <t>689391 Maa21</t>
  </si>
  <si>
    <t>SSF4869725</t>
  </si>
  <si>
    <t>BC</t>
  </si>
  <si>
    <t>Towel Business</t>
  </si>
  <si>
    <t>RITA MAITY</t>
  </si>
  <si>
    <t>Tentuliadia</t>
  </si>
  <si>
    <t>SF0097253</t>
  </si>
  <si>
    <t>Rajendra Nath</t>
  </si>
  <si>
    <t>Tentuliadia C28</t>
  </si>
  <si>
    <t>Tentuliadia C28 Bijipur1</t>
  </si>
  <si>
    <t>SSF5929469</t>
  </si>
  <si>
    <t>Tent House</t>
  </si>
  <si>
    <t>RAKHI MANDAL</t>
  </si>
  <si>
    <t>30-Jan-2024</t>
  </si>
  <si>
    <t>09</t>
  </si>
  <si>
    <t>1.63 Yrs</t>
  </si>
  <si>
    <t>30 Jan 2024</t>
  </si>
  <si>
    <t>&lt;= 2 Years</t>
  </si>
  <si>
    <t>09-Mar-2024</t>
  </si>
  <si>
    <t>11-Apr-2025</t>
  </si>
  <si>
    <t>01-Nov-2024</t>
  </si>
  <si>
    <t>2</t>
  </si>
  <si>
    <t>1.47 Yrs</t>
  </si>
  <si>
    <t>30 Mar 2024</t>
  </si>
  <si>
    <t>07-Dec-2024</t>
  </si>
  <si>
    <t>13-Sep-2025</t>
  </si>
  <si>
    <t>SSF2893338</t>
  </si>
  <si>
    <t>Chilli Business</t>
  </si>
  <si>
    <t>TASMINA BIBI</t>
  </si>
  <si>
    <t>9078605802</t>
  </si>
  <si>
    <t>03-Nov-2023</t>
  </si>
  <si>
    <t>2.92 Yrs</t>
  </si>
  <si>
    <t>19 Oct 2022</t>
  </si>
  <si>
    <t>&gt; 2 to 4 Years</t>
  </si>
  <si>
    <t>09-Dec-2023</t>
  </si>
  <si>
    <t>03-Sep-2025</t>
  </si>
  <si>
    <t>8984216010</t>
  </si>
  <si>
    <t>9861819946</t>
  </si>
  <si>
    <t>Dosinga</t>
  </si>
  <si>
    <t>690329</t>
  </si>
  <si>
    <t>USHA</t>
  </si>
  <si>
    <t>SSF5349101</t>
  </si>
  <si>
    <t>GENERAL</t>
  </si>
  <si>
    <t>MUSLIM</t>
  </si>
  <si>
    <t>PHAJILA BIBI</t>
  </si>
  <si>
    <t>23-Jan-2024</t>
  </si>
  <si>
    <t>1.65 Yrs</t>
  </si>
  <si>
    <t>23 Jan 2024</t>
  </si>
  <si>
    <t>09-Apr-2025</t>
  </si>
  <si>
    <t>As per Borrower Statemnt and and Phone Pe Borrower Paid Rs-18000/- on Dt.17-03-2025, Rs-3000/- on Dt.18-03-2025 and Rs-1000/- on Dt.24-03-2025 Total Amount Rs-22000/- to LO Sahejad quadri Quadri but LO Sahejad quadri Quadri entry entry amount Rs-2240/- on Dt.11-04-2025 rest amount Rs-19760/- not Posted in FIMO.</t>
  </si>
  <si>
    <t>581318</t>
  </si>
  <si>
    <t>1051832</t>
  </si>
  <si>
    <t>SSF4334293</t>
  </si>
  <si>
    <t>ALMIRAH Making</t>
  </si>
  <si>
    <t>LAXMI NAYAK</t>
  </si>
  <si>
    <t>maa</t>
  </si>
  <si>
    <t>SID951375694478</t>
  </si>
  <si>
    <t>Bricks Making</t>
  </si>
  <si>
    <t>SARASWATI PRAMANIK</t>
  </si>
  <si>
    <t>16-Aug-2023</t>
  </si>
  <si>
    <t>10</t>
  </si>
  <si>
    <t>2.09 Yrs</t>
  </si>
  <si>
    <t>16 Aug 2023</t>
  </si>
  <si>
    <t>10-Oct-2023</t>
  </si>
  <si>
    <t>19-Mar-2025</t>
  </si>
  <si>
    <t>11-Jan-2024</t>
  </si>
  <si>
    <t>4</t>
  </si>
  <si>
    <t>5.60 Yrs</t>
  </si>
  <si>
    <t>13 Feb 2020</t>
  </si>
  <si>
    <t>&gt; 4 to 6 Years</t>
  </si>
  <si>
    <t>09-Feb-2024</t>
  </si>
  <si>
    <t>09-Jul-2025</t>
  </si>
  <si>
    <t>7735429023</t>
  </si>
  <si>
    <t>7847012467</t>
  </si>
  <si>
    <t>As per Borrower Statement Borrower paid her EMI of Rs-2240/- on Dt.05-05-2025 to Sahejad quadri Quadri through Phone Pe but LO Sahejad quadri Quadri not Posted in FIMO.Borrowers Loan card not Updated.</t>
  </si>
  <si>
    <t>As per Borrower Statement Borrower paid her EMI of Rs-3900/- on Dt.09-05-2025 to Sahejad quadri Quadri through Phone Pe but LO Sahejad quadri Quadri not Posted in FIMO.</t>
  </si>
  <si>
    <t>Kaithkhola C96</t>
  </si>
  <si>
    <t>Kaithkhola C96 Sasmita1</t>
  </si>
  <si>
    <t>SSF4142769</t>
  </si>
  <si>
    <t>Almirah Business</t>
  </si>
  <si>
    <t>TUNARANI DAS</t>
  </si>
  <si>
    <t>14-Jul-2023</t>
  </si>
  <si>
    <t>01</t>
  </si>
  <si>
    <t>2.18 Yrs</t>
  </si>
  <si>
    <t>14 Jul 2023</t>
  </si>
  <si>
    <t>01-Sep-2023</t>
  </si>
  <si>
    <t>01-May-2025</t>
  </si>
  <si>
    <t>9777792462</t>
  </si>
  <si>
    <t>As per Borrower Statement and Cash Receipt Borrower said She Paid Rs-26290/-to LO Sahejad quadri Quadri but Signature Mismatch and Date frequency was wrong on Cash Receipt so I Unable to Book Fraud.</t>
  </si>
  <si>
    <t>As per Borrower Statemnt, Loan card and Phone Pe Borrower Paid Rs-2240/- on Dt.07-01-2025,Rs-2240/- on Dt.07-02-2025,  Rs-6720/- on Dt.01-04-2025 and Rs-4480/- on Dt.07-04-2025 and Rs-2240/- on Dt.16-04-2025 Total Amount Rs-15680/- to LO Sahejad quadri Quadri but LO Sahejad quadri Quadri entry amount Rs-2340/- on Dt.12-12-2024 and Rs-2340/- on Dt.07-03-2025 but As per Loan card Borrower paid Rs-2240/- on 07-12-2024 and Rs-2240/- 07-03-2025 Total entry amount Rs-200/- rest amount Rs-17720/- not Posted in FIMO.</t>
  </si>
  <si>
    <t xml:space="preserve">Sahejad quadri Quadri </t>
  </si>
  <si>
    <t>SF0071195</t>
  </si>
  <si>
    <t>Loan Officer</t>
  </si>
  <si>
    <t>As Per Phone Pe Statement  Borrower Paid Rs-6290/- to LO Sahejad quadri Quadri .As per Borrower Statement and Cash Receipt Borrower said She Paid total Rs-26290/-to LO Sahejad quadri Quadri but Signature Mismatch and Date frequency was wrong on Cash Receipt so I Unable to Book Fraud as per Cash Receipt only Fraud Book as per Phone Pe Statement.LO  Sahejad quadri Quadri total entry Rs-6030/- From Dt.09-02-2025 to Dt.09-04-2025 Rest amount Rs-260/- not Posted in FIMO.</t>
  </si>
  <si>
    <t>17-09-2025</t>
  </si>
  <si>
    <t>08:00AM</t>
  </si>
  <si>
    <t>FIR Not Filled</t>
  </si>
  <si>
    <t>FN25-26-02273</t>
  </si>
  <si>
    <t>As per Borrower Statemnt and and Phone Pe Borrower Paid Rs-18000/- on Dt.17-03-2025, Rs-3000/- on Dt.18-03-2025 and Rs-1000/- on Dt.24-03-2025 Total Amount Rs-22000/- to LO Sahejad quadri Quadri but LO Sahejad quadri Quadri entry entry amount Rs-2240/- on Dt.11-04-2025 rest amount Rs-19760/- not Posted in FIMO.
As per Borrower Statemnt, Loan card and Phone Pe Borrower Paid Rs-2240/- on Dt.07-01-2025,Rs-2240/- on Dt.07-02-2025,  Rs-6720/- on Dt.01-04-2025 and Rs-4480/- on Dt.07-04-2025 and Rs-2240/- on Dt.16-04-2025 Total Amount Rs-15680/- to LO Sahejad quadri Quadri but LO Sahejad quadri Quadri entry amount Rs-2340/- on Dt.12-12-2024 and Rs-2340/- on Dt.07-03-2025 but As per Loan card Borrower paid Rs-2240/- on 07-12-2024 and Rs-2240/- 07-03-2025 Total entry amount Rs-200/- rest amount Rs-17720/- not Posted in FIMO.
As Per Phone Pe Statement  Borrower Paid Rs-6290/- to LO Sahejad quadri Quadri .As per Borrower Statement and Cash Receipt Borrower said She Paid total Rs-26290/-to LO Sahejad quadri Quadri but Signature Mismatch and Date frequency was wrong on Cash Receipt so I Unable to Book Fraud as per Cash Receipt only Fraud Book as per Phone Pe Statement.LO  Sahejad quadri Quadri total entry Rs-6030/- From Dt.09-02-2025 to Dt.09-04-2025 Rest amount Rs-260/- not Posted in FIMO.
As per Borrower Statement Borrower paid her EMI of Rs-2240/- on Dt.05-05-2025 to Sahejad quadri Quadri through Phone Pe but LO Sahejad quadri Quadri not Posted in FIMO.Borrowers Loan card not Updated.
As per Borrower Statement Borrower paid her EMI of Rs-3900/- on Dt.09-05-2025 to Sahejad quadri Quadri through Phone Pe but LO Sahejad quadri Quadri not Posted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</si>
</sst>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6"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9"/>
      <color theme="1"/>
      <name val="Calibri"/>
      <family val="2"/>
    </font>
    <font>
      <sz val="12"/>
      <name val="Times New Roman"/>
      <family val="1"/>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7">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0" fontId="35" fillId="0" borderId="0">
      <alignment vertical="center"/>
    </xf>
    <xf numFmtId="0" fontId="34" fillId="0" borderId="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quotePrefix="1"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7">
    <cellStyle name="Comma" xfId="30" builtinId="3"/>
    <cellStyle name="Comma 2" xfId="32" xr:uid="{4BB180C1-15F4-4E36-B563-4EF30E66ABCE}"/>
    <cellStyle name="Comma 2 2" xfId="14" xr:uid="{00000000-0005-0000-0000-000000000000}"/>
    <cellStyle name="Comma 3" xfId="18" xr:uid="{00000000-0005-0000-0000-000001000000}"/>
    <cellStyle name="Comma 4" xfId="33" xr:uid="{67700E1D-D2EB-4458-97F7-2C634974FCC5}"/>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2 2" xfId="36" xr:uid="{456B10FF-7E3E-40A6-A68F-9015380A1CC8}"/>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4 2" xfId="34" xr:uid="{6C4E0A40-9E14-4BF8-810D-8CAD0B9CEAFE}"/>
    <cellStyle name="Normal 5" xfId="4" xr:uid="{00000000-0005-0000-0000-000012000000}"/>
    <cellStyle name="Normal 5 2" xfId="19" xr:uid="{00000000-0005-0000-0000-000013000000}"/>
    <cellStyle name="Normal 5 3" xfId="35" xr:uid="{2719043C-E548-4D4D-9D93-F18205FE95E9}"/>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C1" zoomScaleNormal="100" workbookViewId="0">
      <pane ySplit="4" topLeftCell="A5" activePane="bottomLeft" state="frozen"/>
      <selection pane="bottomLeft" activeCell="C4" sqref="C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OR3107</v>
      </c>
      <c r="D5" s="63" t="str">
        <f>IF('Physical Cash at Safe'!D28="Yes", 'Physical Cash at Safe'!B4, 'Borrower Wise Details'!C5)</f>
        <v>Dhamara</v>
      </c>
      <c r="E5" s="63" t="str">
        <f>IF(D5="", "", IF(ISBLANK('Loan Outstanding Report'!C5), IF('Physical Cash at Safe'!D28="Yes", 'Physical Cash at Safe'!A6, ""), 'Loan Outstanding Report'!C5))</f>
        <v>Odisha</v>
      </c>
      <c r="F5" s="63" t="str">
        <f>IF(D5="", "", IF(ISBLANK('Loan Outstanding Report'!D5), IF('Physical Cash at Safe'!D28="Yes", 'Physical Cash at Safe'!E4, ""), 'Loan Outstanding Report'!D5))</f>
        <v>Bhadrak</v>
      </c>
      <c r="G5" s="61">
        <v>45908</v>
      </c>
      <c r="H5" s="107" t="s">
        <v>253</v>
      </c>
      <c r="I5" s="61">
        <v>45918</v>
      </c>
      <c r="J5" s="74" t="str">
        <f>IF('Physical Cash at Safe'!D28="Yes",'Physical Cash at Safe'!E28,IF('Borrower Wise Details'!D5&lt;&gt;"",'Borrower Wise Details'!D5,""))</f>
        <v>FN25-26-02273</v>
      </c>
      <c r="K5" s="81">
        <v>1</v>
      </c>
      <c r="L5" s="82">
        <v>52350</v>
      </c>
      <c r="M5" s="82">
        <v>0</v>
      </c>
      <c r="N5" s="82" t="s">
        <v>263</v>
      </c>
      <c r="O5" s="82" t="s">
        <v>255</v>
      </c>
      <c r="P5" s="82" t="s">
        <v>256</v>
      </c>
      <c r="Q5" s="82" t="s">
        <v>248</v>
      </c>
      <c r="R5" s="75" t="str">
        <f>IF('Physical Cash at Safe'!$D$28="Yes", 'Physical Cash at Safe'!$A$28, IF('Borrower Wise Details'!F5&lt;&gt;"", 'Borrower Wise Details'!F5, ""))</f>
        <v xml:space="preserve">Sahejad quadri Quadri </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SF0071195</v>
      </c>
      <c r="U5" s="77" t="s">
        <v>264</v>
      </c>
      <c r="V5" s="61">
        <v>45787</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Misappropriated/Pre-Closure Amount Misappropriated</v>
      </c>
      <c r="Y5" s="110" t="s">
        <v>258</v>
      </c>
      <c r="Z5" s="61">
        <v>45917</v>
      </c>
      <c r="AA5" s="61">
        <v>45917</v>
      </c>
      <c r="AB5" s="94" cm="1">
        <f t="array" ref="AB5">IF(COUNTA('Loan Outstanding Report'!$BI$5:$BI$6000)=0,"",SUMPRODUCT(--(FREQUENCY(IF('Loan Outstanding Report'!$BI$5:$BI$6000&lt;&gt;"",MATCH('Loan Outstanding Report'!$S$5:$S$6000,'Loan Outstanding Report'!$S$5:$S$6000,0)),ROW('Loan Outstanding Report'!$S$5:$S$6000)-ROW('Loan Outstanding Report'!S5)+1)&gt;0)))</f>
        <v>7</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52350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8470</v>
      </c>
      <c r="AE5" s="126">
        <f>IF(AND(AC5="", AD5=""), "", IF(AD5="", AC5, AC5 - IF(ISNUMBER(AD5), AD5, 0)))</f>
        <v>43880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45918</v>
      </c>
      <c r="AH5" s="70" t="s">
        <v>378</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OR3107</v>
      </c>
      <c r="C5" s="50" t="str">
        <f>IF('Fraud Investigation Report'!D5="", "", 'Fraud Investigation Report'!D5)</f>
        <v>Dhamara</v>
      </c>
      <c r="D5" s="68" t="str">
        <f>IF(OR('Fraud Investigation Report'!R5="", 'Fraud Investigation Report'!R5=0), "", 'Fraud Investigation Report'!R5)</f>
        <v xml:space="preserve">Sahejad quadri Quadri </v>
      </c>
      <c r="E5" s="68" t="str">
        <f>IF(OR('Fraud Investigation Report'!T5="", 'Fraud Investigation Report'!T5=0), "", 'Fraud Investigation Report'!T5)</f>
        <v>SF0071195</v>
      </c>
      <c r="F5" s="68" t="str">
        <f>IF(OR('Fraud Investigation Report'!S5="", 'Fraud Investigation Report'!S5=0), "", 'Fraud Investigation Report'!S5)</f>
        <v>Loan Officer</v>
      </c>
      <c r="G5" s="50" t="str">
        <f>IF('Fraud Investigation Report'!J5="", "", 'Fraud Investigation Report'!J5)</f>
        <v>FN25-26-02273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12860</v>
      </c>
      <c r="J5" s="69">
        <f>IF(OR(ISNUMBER(SEARCH("Pre-Closure Amount Misappropriated",'Fraud Investigation Report'!W5)), ISNUMBER(SEARCH("Pre-Closure Amount Misappropriated",'Fraud Investigation Report'!X5))),
    SUMIFS('Borrower Wise Details'!$R$5:$R$1004, 'Borrower Wise Details'!$P$5:$P$1004, "Pre-Closure Amount Misappropriated"),
    ""
)</f>
        <v>1000</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38490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52350</v>
      </c>
      <c r="O5" s="69">
        <f>IF('Fraud Investigation Report'!AD5="", "", 'Fraud Investigation Report'!AD5)</f>
        <v>8470</v>
      </c>
      <c r="P5" s="126">
        <f>IF(AND(N5="", O5=""), "", IF(O5="", N5, N5 - IF(ISNUMBER(O5), O5, 0)))</f>
        <v>43880</v>
      </c>
      <c r="Q5" s="49"/>
      <c r="R5" s="84" t="s">
        <v>376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7" t="s">
        <v>2</v>
      </c>
      <c r="B1" s="148"/>
      <c r="C1" s="148"/>
      <c r="D1" s="148"/>
      <c r="E1" s="149"/>
    </row>
    <row r="2" spans="1:5" ht="18.5" x14ac:dyDescent="0.45">
      <c r="A2" s="14"/>
      <c r="B2" s="150" t="s">
        <v>3</v>
      </c>
      <c r="C2" s="150"/>
      <c r="D2" s="150"/>
      <c r="E2" s="15"/>
    </row>
    <row r="3" spans="1:5" ht="14.5" x14ac:dyDescent="0.35">
      <c r="A3" s="16" t="s">
        <v>1</v>
      </c>
      <c r="B3" s="16" t="s">
        <v>0</v>
      </c>
      <c r="C3" s="16" t="s">
        <v>66</v>
      </c>
      <c r="D3" s="16" t="s">
        <v>67</v>
      </c>
      <c r="E3" s="16" t="s">
        <v>68</v>
      </c>
    </row>
    <row r="4" spans="1:5" ht="24" customHeight="1" x14ac:dyDescent="0.35">
      <c r="A4" s="40" t="s">
        <v>268</v>
      </c>
      <c r="B4" s="41" t="s">
        <v>269</v>
      </c>
      <c r="C4" s="41" t="s">
        <v>252</v>
      </c>
      <c r="D4" s="41" t="s">
        <v>252</v>
      </c>
      <c r="E4" s="41" t="s">
        <v>252</v>
      </c>
    </row>
    <row r="5" spans="1:5" ht="35.25" customHeight="1" x14ac:dyDescent="0.35">
      <c r="A5" s="17" t="s">
        <v>5</v>
      </c>
      <c r="B5" s="17" t="s">
        <v>99</v>
      </c>
      <c r="C5" s="17" t="s">
        <v>216</v>
      </c>
      <c r="D5" s="17" t="s">
        <v>100</v>
      </c>
      <c r="E5" s="17" t="s">
        <v>69</v>
      </c>
    </row>
    <row r="6" spans="1:5" ht="25.5" customHeight="1" x14ac:dyDescent="0.35">
      <c r="A6" s="42" t="s">
        <v>247</v>
      </c>
      <c r="B6" s="18">
        <v>45917</v>
      </c>
      <c r="C6" s="18">
        <v>45916</v>
      </c>
      <c r="D6" s="18">
        <v>45917</v>
      </c>
      <c r="E6" s="19">
        <v>0.375</v>
      </c>
    </row>
    <row r="7" spans="1:5" ht="15.5" x14ac:dyDescent="0.35">
      <c r="A7" s="151" t="s">
        <v>70</v>
      </c>
      <c r="B7" s="152"/>
      <c r="C7" s="152"/>
      <c r="D7" s="152"/>
      <c r="E7" s="152"/>
    </row>
    <row r="8" spans="1:5" ht="15" customHeight="1" x14ac:dyDescent="0.35">
      <c r="A8" s="153" t="s">
        <v>71</v>
      </c>
      <c r="B8" s="155" t="s">
        <v>92</v>
      </c>
      <c r="C8" s="156"/>
      <c r="D8" s="157" t="s">
        <v>72</v>
      </c>
      <c r="E8" s="158"/>
    </row>
    <row r="9" spans="1:5" ht="14.5" x14ac:dyDescent="0.35">
      <c r="A9" s="154"/>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v>1</v>
      </c>
      <c r="C18" s="23">
        <f>B18</f>
        <v>1</v>
      </c>
      <c r="D18" s="27">
        <v>1</v>
      </c>
      <c r="E18" s="28">
        <f>D18</f>
        <v>1</v>
      </c>
    </row>
    <row r="19" spans="1:5" ht="14.5" x14ac:dyDescent="0.35">
      <c r="A19" s="29"/>
      <c r="B19" s="30" t="s">
        <v>76</v>
      </c>
      <c r="C19" s="31">
        <f>SUM(C10:C18)</f>
        <v>1</v>
      </c>
      <c r="D19" s="30" t="s">
        <v>76</v>
      </c>
      <c r="E19" s="31">
        <f>SUM(E10:E18)</f>
        <v>1</v>
      </c>
    </row>
    <row r="20" spans="1:5" ht="30" customHeight="1" x14ac:dyDescent="0.35">
      <c r="A20" s="159" t="s">
        <v>97</v>
      </c>
      <c r="B20" s="160"/>
      <c r="C20" s="32">
        <v>1</v>
      </c>
      <c r="D20" s="33" t="s">
        <v>91</v>
      </c>
      <c r="E20" s="34">
        <v>0</v>
      </c>
    </row>
    <row r="21" spans="1:5" ht="30" customHeight="1" x14ac:dyDescent="0.35">
      <c r="A21" s="161" t="s">
        <v>88</v>
      </c>
      <c r="B21" s="162"/>
      <c r="C21" s="34">
        <v>0</v>
      </c>
      <c r="D21" s="33" t="s">
        <v>89</v>
      </c>
      <c r="E21" s="34">
        <v>0</v>
      </c>
    </row>
    <row r="22" spans="1:5" ht="30" customHeight="1" x14ac:dyDescent="0.35">
      <c r="A22" s="161" t="s">
        <v>77</v>
      </c>
      <c r="B22" s="162"/>
      <c r="C22" s="34">
        <v>0</v>
      </c>
      <c r="D22" s="35" t="s">
        <v>78</v>
      </c>
      <c r="E22" s="34"/>
    </row>
    <row r="23" spans="1:5" ht="30" customHeight="1" x14ac:dyDescent="0.35">
      <c r="A23" s="161" t="s">
        <v>79</v>
      </c>
      <c r="B23" s="162"/>
      <c r="C23" s="52">
        <f>(C19+C21)-(E20+E21)-E19</f>
        <v>0</v>
      </c>
      <c r="D23" s="53" t="s">
        <v>215</v>
      </c>
      <c r="E23" s="34">
        <v>0</v>
      </c>
    </row>
    <row r="24" spans="1:5" ht="82.5" customHeight="1" x14ac:dyDescent="0.35">
      <c r="A24" s="33" t="s">
        <v>80</v>
      </c>
      <c r="B24" s="146"/>
      <c r="C24" s="146"/>
      <c r="D24" s="146"/>
      <c r="E24" s="146"/>
    </row>
    <row r="25" spans="1:5" ht="57.75" customHeight="1" x14ac:dyDescent="0.35">
      <c r="A25" s="36" t="s">
        <v>81</v>
      </c>
      <c r="B25" s="135"/>
      <c r="C25" s="135"/>
      <c r="D25" s="135"/>
      <c r="E25" s="135"/>
    </row>
    <row r="26" spans="1:5" ht="20.149999999999999" customHeight="1" x14ac:dyDescent="0.35">
      <c r="A26" s="140" t="s">
        <v>189</v>
      </c>
      <c r="B26" s="140"/>
      <c r="C26" s="140"/>
      <c r="D26" s="140"/>
      <c r="E26" s="140"/>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38" t="s">
        <v>218</v>
      </c>
      <c r="E29" s="139"/>
    </row>
    <row r="30" spans="1:5" ht="40" customHeight="1" x14ac:dyDescent="0.35">
      <c r="A30" s="128"/>
      <c r="B30" s="128"/>
      <c r="C30" s="129" t="str">
        <f>IF(AND(A30="",B30=""),"",A30-B30)</f>
        <v/>
      </c>
      <c r="D30" s="141"/>
      <c r="E30" s="142"/>
    </row>
    <row r="31" spans="1:5" ht="15" customHeight="1" x14ac:dyDescent="0.35">
      <c r="A31" s="143"/>
      <c r="B31" s="144"/>
      <c r="C31" s="144"/>
      <c r="D31" s="144"/>
      <c r="E31" s="145"/>
    </row>
    <row r="32" spans="1:5" ht="24.75" customHeight="1" x14ac:dyDescent="0.35">
      <c r="A32" s="37" t="s">
        <v>219</v>
      </c>
      <c r="B32" s="38" t="s">
        <v>249</v>
      </c>
      <c r="C32" s="37" t="s">
        <v>82</v>
      </c>
      <c r="D32" s="136" t="s">
        <v>250</v>
      </c>
      <c r="E32" s="137"/>
    </row>
    <row r="33" spans="1:5" ht="18" customHeight="1" x14ac:dyDescent="0.35">
      <c r="A33" s="37" t="s">
        <v>83</v>
      </c>
      <c r="B33" s="106" t="s">
        <v>275</v>
      </c>
      <c r="C33" s="39" t="s">
        <v>84</v>
      </c>
      <c r="D33" s="131" t="s">
        <v>270</v>
      </c>
      <c r="E33" s="132"/>
    </row>
    <row r="34" spans="1:5" ht="26" x14ac:dyDescent="0.35">
      <c r="A34" s="39" t="s">
        <v>220</v>
      </c>
      <c r="B34" s="38" t="s">
        <v>274</v>
      </c>
      <c r="C34" s="39" t="s">
        <v>221</v>
      </c>
      <c r="D34" s="133" t="s">
        <v>271</v>
      </c>
      <c r="E34" s="134"/>
    </row>
    <row r="35" spans="1:5" ht="26" x14ac:dyDescent="0.35">
      <c r="A35" s="39" t="s">
        <v>222</v>
      </c>
      <c r="B35" s="38" t="s">
        <v>273</v>
      </c>
      <c r="C35" s="39" t="s">
        <v>224</v>
      </c>
      <c r="D35" s="133" t="s">
        <v>272</v>
      </c>
      <c r="E35" s="134"/>
    </row>
    <row r="36" spans="1:5" ht="25.5" customHeight="1" x14ac:dyDescent="0.35">
      <c r="A36" s="39" t="s">
        <v>223</v>
      </c>
      <c r="B36" s="38" t="s">
        <v>257</v>
      </c>
      <c r="C36" s="39" t="s">
        <v>225</v>
      </c>
      <c r="D36" s="133" t="s">
        <v>254</v>
      </c>
      <c r="E36" s="134"/>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P1" zoomScale="80" zoomScaleNormal="80" workbookViewId="0">
      <selection activeCell="X1" sqref="X1"/>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OR3107</v>
      </c>
      <c r="C5" s="119" t="str">
        <f>IF('Loan Outstanding Report'!$H$5="", "", 'Loan Outstanding Report'!$H$5)</f>
        <v>Dhamara</v>
      </c>
      <c r="D5" s="41" t="s">
        <v>377</v>
      </c>
      <c r="E5" s="65">
        <v>45917</v>
      </c>
      <c r="F5" s="38" t="s">
        <v>370</v>
      </c>
      <c r="G5" s="49" t="s">
        <v>371</v>
      </c>
      <c r="H5" s="49" t="s">
        <v>372</v>
      </c>
      <c r="I5" s="120" t="s">
        <v>288</v>
      </c>
      <c r="J5" s="120" t="s">
        <v>290</v>
      </c>
      <c r="K5" s="120" t="s">
        <v>292</v>
      </c>
      <c r="L5" s="11">
        <v>358517918</v>
      </c>
      <c r="M5" s="65" t="s">
        <v>300</v>
      </c>
      <c r="N5" s="124">
        <v>44000</v>
      </c>
      <c r="O5" s="124">
        <v>2340</v>
      </c>
      <c r="P5" s="121" t="s">
        <v>139</v>
      </c>
      <c r="Q5" s="80">
        <v>45664</v>
      </c>
      <c r="R5" s="124">
        <v>2240</v>
      </c>
      <c r="S5" s="124">
        <v>0</v>
      </c>
      <c r="T5" s="124">
        <v>0</v>
      </c>
      <c r="U5" s="125">
        <f t="shared" ref="U5" si="0">IF(AND(ISBLANK(R5),ISBLANK(S5),ISBLANK(T5)),"",R5-(S5+T5))</f>
        <v>2240</v>
      </c>
      <c r="V5" s="117" t="s">
        <v>202</v>
      </c>
      <c r="W5" s="122" t="s">
        <v>369</v>
      </c>
    </row>
    <row r="6" spans="1:23" ht="25" customHeight="1" x14ac:dyDescent="0.3">
      <c r="A6" s="64">
        <v>2</v>
      </c>
      <c r="B6" s="60" t="str">
        <f>IF(J6&lt;&gt;"", $B$5, "")</f>
        <v>OR3107</v>
      </c>
      <c r="C6" s="119" t="str">
        <f>IF(J6&lt;&gt;"", $C$5, "")</f>
        <v>Dhamara</v>
      </c>
      <c r="D6" s="41" t="str">
        <f t="shared" ref="D6:D70" si="1">IF(J6&lt;&gt;"", $D$5, "")</f>
        <v>FN25-26-02273</v>
      </c>
      <c r="E6" s="65">
        <v>45917</v>
      </c>
      <c r="F6" s="38" t="str">
        <f t="shared" ref="F6:F70" si="2">IF(J6&lt;&gt;"", $F$5, "")</f>
        <v xml:space="preserve">Sahejad quadri Quadri </v>
      </c>
      <c r="G6" s="49" t="str">
        <f t="shared" ref="G6:G70" si="3">IF(J6&lt;&gt;"", $G$5, "")</f>
        <v>SF0071195</v>
      </c>
      <c r="H6" s="49" t="str">
        <f t="shared" ref="H6:H70" si="4">IF(J6&lt;&gt;"", $H$5, "")</f>
        <v>Loan Officer</v>
      </c>
      <c r="I6" s="120" t="s">
        <v>288</v>
      </c>
      <c r="J6" s="120" t="s">
        <v>290</v>
      </c>
      <c r="K6" s="120" t="s">
        <v>292</v>
      </c>
      <c r="L6" s="11">
        <v>358517918</v>
      </c>
      <c r="M6" s="65" t="s">
        <v>300</v>
      </c>
      <c r="N6" s="124">
        <v>44000</v>
      </c>
      <c r="O6" s="124">
        <v>2340</v>
      </c>
      <c r="P6" s="121" t="s">
        <v>139</v>
      </c>
      <c r="Q6" s="80">
        <v>45695</v>
      </c>
      <c r="R6" s="124">
        <v>2240</v>
      </c>
      <c r="S6" s="124">
        <v>0</v>
      </c>
      <c r="T6" s="124">
        <v>0</v>
      </c>
      <c r="U6" s="125">
        <f t="shared" ref="U6:U69" si="5">IF(AND(ISBLANK(R6),ISBLANK(S6),ISBLANK(T6)),"",R6-(S6+T6))</f>
        <v>2240</v>
      </c>
      <c r="V6" s="117" t="s">
        <v>201</v>
      </c>
      <c r="W6" s="122" t="s">
        <v>369</v>
      </c>
    </row>
    <row r="7" spans="1:23" ht="25" customHeight="1" x14ac:dyDescent="0.3">
      <c r="A7" s="64">
        <v>3</v>
      </c>
      <c r="B7" s="60" t="str">
        <f t="shared" ref="B7:B70" si="6">IF(J7&lt;&gt;"", $B$5, "")</f>
        <v>OR3107</v>
      </c>
      <c r="C7" s="119" t="str">
        <f t="shared" ref="C7:C70" si="7">IF(J7&lt;&gt;"", $C$5, "")</f>
        <v>Dhamara</v>
      </c>
      <c r="D7" s="41" t="str">
        <f t="shared" si="1"/>
        <v>FN25-26-02273</v>
      </c>
      <c r="E7" s="65">
        <v>45917</v>
      </c>
      <c r="F7" s="38" t="str">
        <f t="shared" si="2"/>
        <v xml:space="preserve">Sahejad quadri Quadri </v>
      </c>
      <c r="G7" s="49" t="str">
        <f t="shared" si="3"/>
        <v>SF0071195</v>
      </c>
      <c r="H7" s="49" t="str">
        <f t="shared" si="4"/>
        <v>Loan Officer</v>
      </c>
      <c r="I7" s="120" t="s">
        <v>288</v>
      </c>
      <c r="J7" s="120" t="s">
        <v>290</v>
      </c>
      <c r="K7" s="120" t="s">
        <v>292</v>
      </c>
      <c r="L7" s="11">
        <v>358517918</v>
      </c>
      <c r="M7" s="65" t="s">
        <v>300</v>
      </c>
      <c r="N7" s="124">
        <v>44000</v>
      </c>
      <c r="O7" s="124">
        <v>2340</v>
      </c>
      <c r="P7" s="121" t="s">
        <v>141</v>
      </c>
      <c r="Q7" s="80">
        <v>45748</v>
      </c>
      <c r="R7" s="124">
        <v>6720</v>
      </c>
      <c r="S7" s="124">
        <v>200</v>
      </c>
      <c r="T7" s="124">
        <v>0</v>
      </c>
      <c r="U7" s="125">
        <f t="shared" si="5"/>
        <v>6520</v>
      </c>
      <c r="V7" s="117" t="s">
        <v>202</v>
      </c>
      <c r="W7" s="122" t="s">
        <v>369</v>
      </c>
    </row>
    <row r="8" spans="1:23" ht="25" customHeight="1" x14ac:dyDescent="0.3">
      <c r="A8" s="64">
        <v>4</v>
      </c>
      <c r="B8" s="60" t="str">
        <f t="shared" si="6"/>
        <v>OR3107</v>
      </c>
      <c r="C8" s="119" t="str">
        <f t="shared" si="7"/>
        <v>Dhamara</v>
      </c>
      <c r="D8" s="41" t="str">
        <f t="shared" si="1"/>
        <v>FN25-26-02273</v>
      </c>
      <c r="E8" s="65">
        <v>45917</v>
      </c>
      <c r="F8" s="38" t="str">
        <f t="shared" si="2"/>
        <v xml:space="preserve">Sahejad quadri Quadri </v>
      </c>
      <c r="G8" s="49" t="str">
        <f t="shared" si="3"/>
        <v>SF0071195</v>
      </c>
      <c r="H8" s="49" t="str">
        <f t="shared" si="4"/>
        <v>Loan Officer</v>
      </c>
      <c r="I8" s="120" t="s">
        <v>288</v>
      </c>
      <c r="J8" s="120" t="s">
        <v>290</v>
      </c>
      <c r="K8" s="120" t="s">
        <v>292</v>
      </c>
      <c r="L8" s="11">
        <v>358517918</v>
      </c>
      <c r="M8" s="65" t="s">
        <v>300</v>
      </c>
      <c r="N8" s="124">
        <v>44000</v>
      </c>
      <c r="O8" s="124">
        <v>2340</v>
      </c>
      <c r="P8" s="121" t="s">
        <v>141</v>
      </c>
      <c r="Q8" s="80">
        <v>45754</v>
      </c>
      <c r="R8" s="124">
        <v>4480</v>
      </c>
      <c r="S8" s="124">
        <v>0</v>
      </c>
      <c r="T8" s="124">
        <v>0</v>
      </c>
      <c r="U8" s="125">
        <f t="shared" si="5"/>
        <v>4480</v>
      </c>
      <c r="V8" s="117" t="s">
        <v>202</v>
      </c>
      <c r="W8" s="122" t="s">
        <v>369</v>
      </c>
    </row>
    <row r="9" spans="1:23" ht="25" customHeight="1" x14ac:dyDescent="0.3">
      <c r="A9" s="64">
        <v>5</v>
      </c>
      <c r="B9" s="60" t="str">
        <f t="shared" si="6"/>
        <v>OR3107</v>
      </c>
      <c r="C9" s="119" t="str">
        <f t="shared" si="7"/>
        <v>Dhamara</v>
      </c>
      <c r="D9" s="41" t="str">
        <f t="shared" si="1"/>
        <v>FN25-26-02273</v>
      </c>
      <c r="E9" s="65">
        <v>45917</v>
      </c>
      <c r="F9" s="38" t="str">
        <f t="shared" si="2"/>
        <v xml:space="preserve">Sahejad quadri Quadri </v>
      </c>
      <c r="G9" s="49" t="str">
        <f t="shared" si="3"/>
        <v>SF0071195</v>
      </c>
      <c r="H9" s="49" t="str">
        <f t="shared" si="4"/>
        <v>Loan Officer</v>
      </c>
      <c r="I9" s="120" t="s">
        <v>288</v>
      </c>
      <c r="J9" s="120" t="s">
        <v>290</v>
      </c>
      <c r="K9" s="120" t="s">
        <v>292</v>
      </c>
      <c r="L9" s="11">
        <v>358517918</v>
      </c>
      <c r="M9" s="65" t="s">
        <v>300</v>
      </c>
      <c r="N9" s="124">
        <v>44000</v>
      </c>
      <c r="O9" s="124">
        <v>2340</v>
      </c>
      <c r="P9" s="121" t="s">
        <v>139</v>
      </c>
      <c r="Q9" s="80">
        <v>45763</v>
      </c>
      <c r="R9" s="124">
        <v>2240</v>
      </c>
      <c r="S9" s="124">
        <v>0</v>
      </c>
      <c r="T9" s="124">
        <v>0</v>
      </c>
      <c r="U9" s="125">
        <f t="shared" si="5"/>
        <v>2240</v>
      </c>
      <c r="V9" s="117" t="s">
        <v>202</v>
      </c>
      <c r="W9" s="122" t="s">
        <v>369</v>
      </c>
    </row>
    <row r="10" spans="1:23" ht="25" customHeight="1" x14ac:dyDescent="0.3">
      <c r="A10" s="64">
        <v>6</v>
      </c>
      <c r="B10" s="60" t="str">
        <f t="shared" si="6"/>
        <v>OR3107</v>
      </c>
      <c r="C10" s="119" t="str">
        <f t="shared" si="7"/>
        <v>Dhamara</v>
      </c>
      <c r="D10" s="41" t="str">
        <f t="shared" si="1"/>
        <v>FN25-26-02273</v>
      </c>
      <c r="E10" s="65">
        <v>45917</v>
      </c>
      <c r="F10" s="38" t="str">
        <f t="shared" si="2"/>
        <v xml:space="preserve">Sahejad quadri Quadri </v>
      </c>
      <c r="G10" s="49" t="str">
        <f t="shared" si="3"/>
        <v>SF0071195</v>
      </c>
      <c r="H10" s="49" t="str">
        <f t="shared" si="4"/>
        <v>Loan Officer</v>
      </c>
      <c r="I10" s="120" t="s">
        <v>330</v>
      </c>
      <c r="J10" s="120" t="s">
        <v>332</v>
      </c>
      <c r="K10" s="120" t="s">
        <v>334</v>
      </c>
      <c r="L10" s="11">
        <v>352559725</v>
      </c>
      <c r="M10" s="65" t="s">
        <v>339</v>
      </c>
      <c r="N10" s="124">
        <v>42000</v>
      </c>
      <c r="O10" s="124">
        <v>2240</v>
      </c>
      <c r="P10" s="121" t="s">
        <v>139</v>
      </c>
      <c r="Q10" s="80">
        <v>45782</v>
      </c>
      <c r="R10" s="124">
        <v>2240</v>
      </c>
      <c r="S10" s="124">
        <v>0</v>
      </c>
      <c r="T10" s="124">
        <v>0</v>
      </c>
      <c r="U10" s="125">
        <f t="shared" si="5"/>
        <v>2240</v>
      </c>
      <c r="V10" s="117" t="s">
        <v>202</v>
      </c>
      <c r="W10" s="122" t="s">
        <v>354</v>
      </c>
    </row>
    <row r="11" spans="1:23" ht="25" customHeight="1" x14ac:dyDescent="0.3">
      <c r="A11" s="64">
        <v>7</v>
      </c>
      <c r="B11" s="60" t="str">
        <f t="shared" si="6"/>
        <v>OR3107</v>
      </c>
      <c r="C11" s="119" t="str">
        <f t="shared" si="7"/>
        <v>Dhamara</v>
      </c>
      <c r="D11" s="41" t="str">
        <f t="shared" si="1"/>
        <v>FN25-26-02273</v>
      </c>
      <c r="E11" s="65">
        <v>45917</v>
      </c>
      <c r="F11" s="38" t="str">
        <f t="shared" si="2"/>
        <v xml:space="preserve">Sahejad quadri Quadri </v>
      </c>
      <c r="G11" s="49" t="str">
        <f t="shared" si="3"/>
        <v>SF0071195</v>
      </c>
      <c r="H11" s="49" t="str">
        <f t="shared" si="4"/>
        <v>Loan Officer</v>
      </c>
      <c r="I11" s="120" t="s">
        <v>279</v>
      </c>
      <c r="J11" s="120" t="s">
        <v>336</v>
      </c>
      <c r="K11" s="120" t="s">
        <v>338</v>
      </c>
      <c r="L11" s="11">
        <v>354607402</v>
      </c>
      <c r="M11" s="65" t="s">
        <v>345</v>
      </c>
      <c r="N11" s="124">
        <v>73000</v>
      </c>
      <c r="O11" s="124">
        <v>3900</v>
      </c>
      <c r="P11" s="121" t="s">
        <v>139</v>
      </c>
      <c r="Q11" s="80">
        <v>45786</v>
      </c>
      <c r="R11" s="124">
        <v>3900</v>
      </c>
      <c r="S11" s="124">
        <v>0</v>
      </c>
      <c r="T11" s="124">
        <v>0</v>
      </c>
      <c r="U11" s="125">
        <f t="shared" si="5"/>
        <v>3900</v>
      </c>
      <c r="V11" s="117" t="s">
        <v>201</v>
      </c>
      <c r="W11" s="122" t="s">
        <v>355</v>
      </c>
    </row>
    <row r="12" spans="1:23" ht="25" customHeight="1" x14ac:dyDescent="0.3">
      <c r="A12" s="64">
        <v>8</v>
      </c>
      <c r="B12" s="60" t="str">
        <f t="shared" si="6"/>
        <v>OR3107</v>
      </c>
      <c r="C12" s="119" t="str">
        <f t="shared" si="7"/>
        <v>Dhamara</v>
      </c>
      <c r="D12" s="41" t="str">
        <f t="shared" si="1"/>
        <v>FN25-26-02273</v>
      </c>
      <c r="E12" s="65">
        <v>45917</v>
      </c>
      <c r="F12" s="38" t="str">
        <f t="shared" si="2"/>
        <v xml:space="preserve">Sahejad quadri Quadri </v>
      </c>
      <c r="G12" s="49" t="str">
        <f t="shared" si="3"/>
        <v>SF0071195</v>
      </c>
      <c r="H12" s="49" t="str">
        <f t="shared" si="4"/>
        <v>Loan Officer</v>
      </c>
      <c r="I12" s="120" t="s">
        <v>279</v>
      </c>
      <c r="J12" s="120" t="s">
        <v>281</v>
      </c>
      <c r="K12" s="120" t="s">
        <v>284</v>
      </c>
      <c r="L12" s="11">
        <v>354921721</v>
      </c>
      <c r="M12" s="65" t="s">
        <v>293</v>
      </c>
      <c r="N12" s="124">
        <v>42000</v>
      </c>
      <c r="O12" s="124">
        <v>2240</v>
      </c>
      <c r="P12" s="121" t="s">
        <v>141</v>
      </c>
      <c r="Q12" s="80">
        <v>45733</v>
      </c>
      <c r="R12" s="124">
        <v>18000</v>
      </c>
      <c r="S12" s="124">
        <v>0</v>
      </c>
      <c r="T12" s="124">
        <v>0</v>
      </c>
      <c r="U12" s="125">
        <f t="shared" si="5"/>
        <v>18000</v>
      </c>
      <c r="V12" s="117" t="s">
        <v>202</v>
      </c>
      <c r="W12" s="122" t="s">
        <v>329</v>
      </c>
    </row>
    <row r="13" spans="1:23" ht="25" customHeight="1" x14ac:dyDescent="0.3">
      <c r="A13" s="64">
        <v>9</v>
      </c>
      <c r="B13" s="60" t="str">
        <f t="shared" si="6"/>
        <v>OR3107</v>
      </c>
      <c r="C13" s="119" t="str">
        <f t="shared" si="7"/>
        <v>Dhamara</v>
      </c>
      <c r="D13" s="41" t="str">
        <f t="shared" si="1"/>
        <v>FN25-26-02273</v>
      </c>
      <c r="E13" s="65">
        <v>45917</v>
      </c>
      <c r="F13" s="38" t="str">
        <f t="shared" si="2"/>
        <v xml:space="preserve">Sahejad quadri Quadri </v>
      </c>
      <c r="G13" s="49" t="str">
        <f t="shared" si="3"/>
        <v>SF0071195</v>
      </c>
      <c r="H13" s="49" t="str">
        <f t="shared" si="4"/>
        <v>Loan Officer</v>
      </c>
      <c r="I13" s="120" t="s">
        <v>279</v>
      </c>
      <c r="J13" s="120" t="s">
        <v>281</v>
      </c>
      <c r="K13" s="120" t="s">
        <v>284</v>
      </c>
      <c r="L13" s="11">
        <v>354921721</v>
      </c>
      <c r="M13" s="65" t="s">
        <v>293</v>
      </c>
      <c r="N13" s="124">
        <v>42000</v>
      </c>
      <c r="O13" s="124">
        <v>2240</v>
      </c>
      <c r="P13" s="121" t="s">
        <v>141</v>
      </c>
      <c r="Q13" s="80">
        <v>45734</v>
      </c>
      <c r="R13" s="124">
        <v>3000</v>
      </c>
      <c r="S13" s="124">
        <v>2240</v>
      </c>
      <c r="T13" s="124">
        <v>0</v>
      </c>
      <c r="U13" s="125">
        <f t="shared" si="5"/>
        <v>760</v>
      </c>
      <c r="V13" s="117" t="s">
        <v>202</v>
      </c>
      <c r="W13" s="122" t="s">
        <v>329</v>
      </c>
    </row>
    <row r="14" spans="1:23" ht="25" customHeight="1" x14ac:dyDescent="0.3">
      <c r="A14" s="64">
        <v>10</v>
      </c>
      <c r="B14" s="60" t="str">
        <f t="shared" si="6"/>
        <v>OR3107</v>
      </c>
      <c r="C14" s="119" t="str">
        <f t="shared" si="7"/>
        <v>Dhamara</v>
      </c>
      <c r="D14" s="41" t="str">
        <f t="shared" si="1"/>
        <v>FN25-26-02273</v>
      </c>
      <c r="E14" s="65">
        <v>45917</v>
      </c>
      <c r="F14" s="38" t="str">
        <f t="shared" si="2"/>
        <v xml:space="preserve">Sahejad quadri Quadri </v>
      </c>
      <c r="G14" s="49" t="str">
        <f t="shared" si="3"/>
        <v>SF0071195</v>
      </c>
      <c r="H14" s="49" t="str">
        <f t="shared" si="4"/>
        <v>Loan Officer</v>
      </c>
      <c r="I14" s="120" t="s">
        <v>279</v>
      </c>
      <c r="J14" s="120" t="s">
        <v>281</v>
      </c>
      <c r="K14" s="120" t="s">
        <v>284</v>
      </c>
      <c r="L14" s="11">
        <v>354921721</v>
      </c>
      <c r="M14" s="65" t="s">
        <v>293</v>
      </c>
      <c r="N14" s="124">
        <v>42000</v>
      </c>
      <c r="O14" s="124">
        <v>2240</v>
      </c>
      <c r="P14" s="121" t="s">
        <v>140</v>
      </c>
      <c r="Q14" s="80">
        <v>45740</v>
      </c>
      <c r="R14" s="124">
        <v>1000</v>
      </c>
      <c r="S14" s="124">
        <v>0</v>
      </c>
      <c r="T14" s="124">
        <v>0</v>
      </c>
      <c r="U14" s="125">
        <f t="shared" si="5"/>
        <v>1000</v>
      </c>
      <c r="V14" s="117" t="s">
        <v>202</v>
      </c>
      <c r="W14" s="122" t="s">
        <v>329</v>
      </c>
    </row>
    <row r="15" spans="1:23" ht="25" customHeight="1" x14ac:dyDescent="0.3">
      <c r="A15" s="64">
        <v>11</v>
      </c>
      <c r="B15" s="60" t="str">
        <f t="shared" si="6"/>
        <v>OR3107</v>
      </c>
      <c r="C15" s="119" t="str">
        <f t="shared" si="7"/>
        <v>Dhamara</v>
      </c>
      <c r="D15" s="41" t="str">
        <f t="shared" si="1"/>
        <v>FN25-26-02273</v>
      </c>
      <c r="E15" s="65">
        <v>45917</v>
      </c>
      <c r="F15" s="38" t="str">
        <f t="shared" si="2"/>
        <v xml:space="preserve">Sahejad quadri Quadri </v>
      </c>
      <c r="G15" s="49" t="str">
        <f t="shared" si="3"/>
        <v>SF0071195</v>
      </c>
      <c r="H15" s="49" t="str">
        <f t="shared" si="4"/>
        <v>Loan Officer</v>
      </c>
      <c r="I15" s="120" t="s">
        <v>279</v>
      </c>
      <c r="J15" s="120" t="s">
        <v>306</v>
      </c>
      <c r="K15" s="120" t="s">
        <v>308</v>
      </c>
      <c r="L15" s="11">
        <v>353613744</v>
      </c>
      <c r="M15" s="65" t="s">
        <v>310</v>
      </c>
      <c r="N15" s="124">
        <v>52000</v>
      </c>
      <c r="O15" s="124">
        <v>2780</v>
      </c>
      <c r="P15" s="121" t="s">
        <v>141</v>
      </c>
      <c r="Q15" s="80">
        <v>45688</v>
      </c>
      <c r="R15" s="124">
        <v>6290</v>
      </c>
      <c r="S15" s="124">
        <v>6030</v>
      </c>
      <c r="T15" s="124">
        <v>0</v>
      </c>
      <c r="U15" s="125">
        <f t="shared" si="5"/>
        <v>260</v>
      </c>
      <c r="V15" s="117" t="s">
        <v>202</v>
      </c>
      <c r="W15" s="122" t="s">
        <v>373</v>
      </c>
    </row>
    <row r="16" spans="1:23" ht="25" customHeight="1" x14ac:dyDescent="0.3">
      <c r="A16" s="64">
        <v>12</v>
      </c>
      <c r="B16" s="60" t="str">
        <f t="shared" si="6"/>
        <v/>
      </c>
      <c r="C16" s="119" t="str">
        <f t="shared" si="7"/>
        <v/>
      </c>
      <c r="D16" s="41" t="str">
        <f t="shared" si="1"/>
        <v/>
      </c>
      <c r="E16" s="65"/>
      <c r="F16" s="38" t="str">
        <f t="shared" si="2"/>
        <v/>
      </c>
      <c r="G16" s="49" t="str">
        <f t="shared" si="3"/>
        <v/>
      </c>
      <c r="H16" s="49" t="str">
        <f t="shared" si="4"/>
        <v/>
      </c>
      <c r="I16" s="120"/>
      <c r="J16" s="120"/>
      <c r="K16" s="120"/>
      <c r="L16" s="11"/>
      <c r="M16" s="65"/>
      <c r="N16" s="124"/>
      <c r="O16" s="124"/>
      <c r="P16" s="121"/>
      <c r="Q16" s="80"/>
      <c r="R16" s="124"/>
      <c r="S16" s="124"/>
      <c r="T16" s="124"/>
      <c r="U16" s="125" t="str">
        <f t="shared" si="5"/>
        <v/>
      </c>
      <c r="V16" s="117"/>
      <c r="W16" s="122"/>
    </row>
    <row r="17" spans="1:23" ht="25" customHeight="1" x14ac:dyDescent="0.3">
      <c r="A17" s="64">
        <v>13</v>
      </c>
      <c r="B17" s="60" t="str">
        <f t="shared" si="6"/>
        <v/>
      </c>
      <c r="C17" s="119" t="str">
        <f t="shared" si="7"/>
        <v/>
      </c>
      <c r="D17" s="41" t="str">
        <f t="shared" si="1"/>
        <v/>
      </c>
      <c r="E17" s="65"/>
      <c r="F17" s="38" t="str">
        <f t="shared" si="2"/>
        <v/>
      </c>
      <c r="G17" s="49" t="str">
        <f t="shared" si="3"/>
        <v/>
      </c>
      <c r="H17" s="49" t="str">
        <f t="shared" si="4"/>
        <v/>
      </c>
      <c r="I17" s="120"/>
      <c r="J17" s="120"/>
      <c r="K17" s="120"/>
      <c r="L17" s="11"/>
      <c r="M17" s="65"/>
      <c r="N17" s="124"/>
      <c r="O17" s="124"/>
      <c r="P17" s="121"/>
      <c r="Q17" s="80"/>
      <c r="R17" s="124"/>
      <c r="S17" s="124"/>
      <c r="T17" s="124"/>
      <c r="U17" s="125" t="str">
        <f t="shared" si="5"/>
        <v/>
      </c>
      <c r="V17" s="117"/>
      <c r="W17" s="122"/>
    </row>
    <row r="18" spans="1:23" ht="25" customHeight="1" x14ac:dyDescent="0.3">
      <c r="A18" s="64">
        <v>14</v>
      </c>
      <c r="B18" s="60" t="str">
        <f t="shared" si="6"/>
        <v/>
      </c>
      <c r="C18" s="119" t="str">
        <f t="shared" si="7"/>
        <v/>
      </c>
      <c r="D18" s="41" t="str">
        <f t="shared" si="1"/>
        <v/>
      </c>
      <c r="E18" s="65"/>
      <c r="F18" s="38" t="str">
        <f t="shared" si="2"/>
        <v/>
      </c>
      <c r="G18" s="49" t="str">
        <f t="shared" si="3"/>
        <v/>
      </c>
      <c r="H18" s="49" t="str">
        <f t="shared" si="4"/>
        <v/>
      </c>
      <c r="I18" s="120"/>
      <c r="J18" s="120"/>
      <c r="K18" s="120"/>
      <c r="L18" s="11"/>
      <c r="M18" s="65"/>
      <c r="N18" s="124"/>
      <c r="O18" s="124"/>
      <c r="P18" s="121"/>
      <c r="Q18" s="80"/>
      <c r="R18" s="124"/>
      <c r="S18" s="124"/>
      <c r="T18" s="124"/>
      <c r="U18" s="125" t="str">
        <f t="shared" si="5"/>
        <v/>
      </c>
      <c r="V18" s="117"/>
      <c r="W18" s="122"/>
    </row>
    <row r="19" spans="1:23" ht="25" customHeight="1" x14ac:dyDescent="0.3">
      <c r="A19" s="64">
        <v>15</v>
      </c>
      <c r="B19" s="60" t="str">
        <f t="shared" si="6"/>
        <v/>
      </c>
      <c r="C19" s="119" t="str">
        <f t="shared" si="7"/>
        <v/>
      </c>
      <c r="D19" s="41" t="str">
        <f t="shared" si="1"/>
        <v/>
      </c>
      <c r="E19" s="65"/>
      <c r="F19" s="38" t="str">
        <f t="shared" si="2"/>
        <v/>
      </c>
      <c r="G19" s="49" t="str">
        <f t="shared" si="3"/>
        <v/>
      </c>
      <c r="H19" s="49" t="str">
        <f t="shared" si="4"/>
        <v/>
      </c>
      <c r="I19" s="120"/>
      <c r="J19" s="120"/>
      <c r="K19" s="120"/>
      <c r="L19" s="11"/>
      <c r="M19" s="65"/>
      <c r="N19" s="124"/>
      <c r="O19" s="124"/>
      <c r="P19" s="121"/>
      <c r="Q19" s="80"/>
      <c r="R19" s="124"/>
      <c r="S19" s="124"/>
      <c r="T19" s="124"/>
      <c r="U19" s="125" t="str">
        <f t="shared" si="5"/>
        <v/>
      </c>
      <c r="V19" s="117"/>
      <c r="W19" s="122"/>
    </row>
    <row r="20" spans="1:23" ht="25" customHeight="1" x14ac:dyDescent="0.3">
      <c r="A20" s="64">
        <v>16</v>
      </c>
      <c r="B20" s="60" t="str">
        <f t="shared" si="6"/>
        <v/>
      </c>
      <c r="C20" s="119" t="str">
        <f t="shared" si="7"/>
        <v/>
      </c>
      <c r="D20" s="41" t="str">
        <f t="shared" si="1"/>
        <v/>
      </c>
      <c r="E20" s="65"/>
      <c r="F20" s="38" t="str">
        <f t="shared" si="2"/>
        <v/>
      </c>
      <c r="G20" s="49" t="str">
        <f t="shared" si="3"/>
        <v/>
      </c>
      <c r="H20" s="49" t="str">
        <f t="shared" si="4"/>
        <v/>
      </c>
      <c r="I20" s="120"/>
      <c r="J20" s="120"/>
      <c r="K20" s="120"/>
      <c r="L20" s="11"/>
      <c r="M20" s="65"/>
      <c r="N20" s="124"/>
      <c r="O20" s="124"/>
      <c r="P20" s="121"/>
      <c r="Q20" s="80"/>
      <c r="R20" s="124"/>
      <c r="S20" s="124"/>
      <c r="T20" s="124"/>
      <c r="U20" s="125" t="str">
        <f t="shared" si="5"/>
        <v/>
      </c>
      <c r="V20" s="117"/>
      <c r="W20" s="122"/>
    </row>
    <row r="21" spans="1:23" ht="25" customHeight="1" x14ac:dyDescent="0.3">
      <c r="A21" s="64">
        <v>17</v>
      </c>
      <c r="B21" s="60" t="str">
        <f t="shared" si="6"/>
        <v/>
      </c>
      <c r="C21" s="119" t="str">
        <f t="shared" si="7"/>
        <v/>
      </c>
      <c r="D21" s="41" t="str">
        <f t="shared" si="1"/>
        <v/>
      </c>
      <c r="E21" s="65"/>
      <c r="F21" s="38" t="str">
        <f t="shared" si="2"/>
        <v/>
      </c>
      <c r="G21" s="49" t="str">
        <f t="shared" si="3"/>
        <v/>
      </c>
      <c r="H21" s="49" t="str">
        <f t="shared" si="4"/>
        <v/>
      </c>
      <c r="I21" s="120"/>
      <c r="J21" s="120"/>
      <c r="K21" s="120"/>
      <c r="L21" s="11"/>
      <c r="M21" s="65"/>
      <c r="N21" s="124"/>
      <c r="O21" s="124"/>
      <c r="P21" s="121"/>
      <c r="Q21" s="80"/>
      <c r="R21" s="124"/>
      <c r="S21" s="124"/>
      <c r="T21" s="124"/>
      <c r="U21" s="125" t="str">
        <f t="shared" si="5"/>
        <v/>
      </c>
      <c r="V21" s="117"/>
      <c r="W21" s="122"/>
    </row>
    <row r="22" spans="1:23" ht="25" customHeight="1" x14ac:dyDescent="0.3">
      <c r="A22" s="64">
        <v>18</v>
      </c>
      <c r="B22" s="60" t="str">
        <f t="shared" si="6"/>
        <v/>
      </c>
      <c r="C22" s="119" t="str">
        <f t="shared" si="7"/>
        <v/>
      </c>
      <c r="D22" s="41" t="str">
        <f t="shared" si="1"/>
        <v/>
      </c>
      <c r="E22" s="65"/>
      <c r="F22" s="38" t="str">
        <f t="shared" si="2"/>
        <v/>
      </c>
      <c r="G22" s="49" t="str">
        <f t="shared" si="3"/>
        <v/>
      </c>
      <c r="H22" s="49" t="str">
        <f t="shared" si="4"/>
        <v/>
      </c>
      <c r="I22" s="120"/>
      <c r="J22" s="120"/>
      <c r="K22" s="120"/>
      <c r="L22" s="11"/>
      <c r="M22" s="65"/>
      <c r="N22" s="124"/>
      <c r="O22" s="124"/>
      <c r="P22" s="121"/>
      <c r="Q22" s="80"/>
      <c r="R22" s="124"/>
      <c r="S22" s="124"/>
      <c r="T22" s="124"/>
      <c r="U22" s="125" t="str">
        <f t="shared" si="5"/>
        <v/>
      </c>
      <c r="V22" s="117"/>
      <c r="W22" s="122"/>
    </row>
    <row r="23" spans="1:23" ht="25" customHeight="1" x14ac:dyDescent="0.3">
      <c r="A23" s="64">
        <v>19</v>
      </c>
      <c r="B23" s="60" t="str">
        <f t="shared" si="6"/>
        <v/>
      </c>
      <c r="C23" s="119" t="str">
        <f t="shared" si="7"/>
        <v/>
      </c>
      <c r="D23" s="41" t="str">
        <f t="shared" si="1"/>
        <v/>
      </c>
      <c r="E23" s="65"/>
      <c r="F23" s="38" t="str">
        <f t="shared" si="2"/>
        <v/>
      </c>
      <c r="G23" s="49" t="str">
        <f t="shared" si="3"/>
        <v/>
      </c>
      <c r="H23" s="49" t="str">
        <f t="shared" si="4"/>
        <v/>
      </c>
      <c r="I23" s="120"/>
      <c r="J23" s="120"/>
      <c r="K23" s="120"/>
      <c r="L23" s="11"/>
      <c r="M23" s="65"/>
      <c r="N23" s="124"/>
      <c r="O23" s="124"/>
      <c r="P23" s="121"/>
      <c r="Q23" s="80"/>
      <c r="R23" s="124"/>
      <c r="S23" s="124"/>
      <c r="T23" s="124"/>
      <c r="U23" s="125" t="str">
        <f t="shared" si="5"/>
        <v/>
      </c>
      <c r="V23" s="117"/>
      <c r="W23" s="122"/>
    </row>
    <row r="24" spans="1:23" ht="25" customHeight="1" x14ac:dyDescent="0.3">
      <c r="A24" s="64">
        <v>20</v>
      </c>
      <c r="B24" s="60" t="str">
        <f t="shared" si="6"/>
        <v/>
      </c>
      <c r="C24" s="119" t="str">
        <f t="shared" si="7"/>
        <v/>
      </c>
      <c r="D24" s="41" t="str">
        <f t="shared" si="1"/>
        <v/>
      </c>
      <c r="E24" s="65"/>
      <c r="F24" s="38" t="str">
        <f t="shared" si="2"/>
        <v/>
      </c>
      <c r="G24" s="49" t="str">
        <f t="shared" si="3"/>
        <v/>
      </c>
      <c r="H24" s="49" t="str">
        <f t="shared" si="4"/>
        <v/>
      </c>
      <c r="I24" s="120"/>
      <c r="J24" s="120"/>
      <c r="K24" s="120"/>
      <c r="L24" s="11"/>
      <c r="M24" s="65"/>
      <c r="N24" s="124"/>
      <c r="O24" s="124"/>
      <c r="P24" s="121"/>
      <c r="Q24" s="80"/>
      <c r="R24" s="124"/>
      <c r="S24" s="124"/>
      <c r="T24" s="124"/>
      <c r="U24" s="125" t="str">
        <f t="shared" si="5"/>
        <v/>
      </c>
      <c r="V24" s="117"/>
      <c r="W24" s="122"/>
    </row>
    <row r="25" spans="1:23" ht="25" customHeight="1" x14ac:dyDescent="0.3">
      <c r="A25" s="64">
        <v>21</v>
      </c>
      <c r="B25" s="60" t="str">
        <f t="shared" si="6"/>
        <v/>
      </c>
      <c r="C25" s="119" t="str">
        <f t="shared" si="7"/>
        <v/>
      </c>
      <c r="D25" s="41" t="str">
        <f t="shared" si="1"/>
        <v/>
      </c>
      <c r="E25" s="65"/>
      <c r="F25" s="38" t="str">
        <f t="shared" si="2"/>
        <v/>
      </c>
      <c r="G25" s="49" t="str">
        <f t="shared" si="3"/>
        <v/>
      </c>
      <c r="H25" s="49" t="str">
        <f t="shared" si="4"/>
        <v/>
      </c>
      <c r="I25" s="120"/>
      <c r="J25" s="120"/>
      <c r="K25" s="120"/>
      <c r="L25" s="11"/>
      <c r="M25" s="65"/>
      <c r="N25" s="124"/>
      <c r="O25" s="124"/>
      <c r="P25" s="121"/>
      <c r="Q25" s="80"/>
      <c r="R25" s="124"/>
      <c r="S25" s="124"/>
      <c r="T25" s="124"/>
      <c r="U25" s="125" t="str">
        <f t="shared" si="5"/>
        <v/>
      </c>
      <c r="V25" s="117"/>
      <c r="W25" s="122"/>
    </row>
    <row r="26" spans="1:23" ht="25" customHeight="1" x14ac:dyDescent="0.3">
      <c r="A26" s="64">
        <v>22</v>
      </c>
      <c r="B26" s="60" t="str">
        <f t="shared" si="6"/>
        <v/>
      </c>
      <c r="C26" s="119" t="str">
        <f t="shared" si="7"/>
        <v/>
      </c>
      <c r="D26" s="41" t="str">
        <f t="shared" si="1"/>
        <v/>
      </c>
      <c r="E26" s="65"/>
      <c r="F26" s="38" t="str">
        <f t="shared" si="2"/>
        <v/>
      </c>
      <c r="G26" s="49" t="str">
        <f t="shared" si="3"/>
        <v/>
      </c>
      <c r="H26" s="49" t="str">
        <f t="shared" si="4"/>
        <v/>
      </c>
      <c r="I26" s="120"/>
      <c r="J26" s="120"/>
      <c r="K26" s="120"/>
      <c r="L26" s="11"/>
      <c r="M26" s="65"/>
      <c r="N26" s="124"/>
      <c r="O26" s="124"/>
      <c r="P26" s="121"/>
      <c r="Q26" s="80"/>
      <c r="R26" s="124"/>
      <c r="S26" s="124"/>
      <c r="T26" s="124"/>
      <c r="U26" s="125" t="str">
        <f t="shared" si="5"/>
        <v/>
      </c>
      <c r="V26" s="117"/>
      <c r="W26" s="122"/>
    </row>
    <row r="27" spans="1:23" ht="25" customHeight="1" x14ac:dyDescent="0.3">
      <c r="A27" s="64">
        <v>23</v>
      </c>
      <c r="B27" s="60" t="str">
        <f t="shared" si="6"/>
        <v/>
      </c>
      <c r="C27" s="119" t="str">
        <f t="shared" si="7"/>
        <v/>
      </c>
      <c r="D27" s="41" t="str">
        <f t="shared" si="1"/>
        <v/>
      </c>
      <c r="E27" s="65"/>
      <c r="F27" s="38" t="str">
        <f t="shared" si="2"/>
        <v/>
      </c>
      <c r="G27" s="49" t="str">
        <f t="shared" si="3"/>
        <v/>
      </c>
      <c r="H27" s="49" t="str">
        <f t="shared" si="4"/>
        <v/>
      </c>
      <c r="I27" s="120"/>
      <c r="J27" s="120"/>
      <c r="K27" s="120"/>
      <c r="L27" s="11"/>
      <c r="M27" s="65"/>
      <c r="N27" s="124"/>
      <c r="O27" s="124"/>
      <c r="P27" s="121"/>
      <c r="Q27" s="80"/>
      <c r="R27" s="124"/>
      <c r="S27" s="124"/>
      <c r="T27" s="124"/>
      <c r="U27" s="125" t="str">
        <f t="shared" si="5"/>
        <v/>
      </c>
      <c r="V27" s="117"/>
      <c r="W27" s="122"/>
    </row>
    <row r="28" spans="1:23" ht="25" customHeight="1" x14ac:dyDescent="0.3">
      <c r="A28" s="64">
        <v>24</v>
      </c>
      <c r="B28" s="60" t="str">
        <f t="shared" si="6"/>
        <v/>
      </c>
      <c r="C28" s="119" t="str">
        <f t="shared" si="7"/>
        <v/>
      </c>
      <c r="D28" s="41" t="str">
        <f t="shared" si="1"/>
        <v/>
      </c>
      <c r="E28" s="65"/>
      <c r="F28" s="38" t="str">
        <f t="shared" si="2"/>
        <v/>
      </c>
      <c r="G28" s="49" t="str">
        <f t="shared" si="3"/>
        <v/>
      </c>
      <c r="H28" s="49" t="str">
        <f t="shared" si="4"/>
        <v/>
      </c>
      <c r="I28" s="120"/>
      <c r="J28" s="120"/>
      <c r="K28" s="120"/>
      <c r="L28" s="11"/>
      <c r="M28" s="65"/>
      <c r="N28" s="124"/>
      <c r="O28" s="124"/>
      <c r="P28" s="121"/>
      <c r="Q28" s="80"/>
      <c r="R28" s="124"/>
      <c r="S28" s="124"/>
      <c r="T28" s="124"/>
      <c r="U28" s="125" t="str">
        <f t="shared" si="5"/>
        <v/>
      </c>
      <c r="V28" s="117"/>
      <c r="W28" s="122"/>
    </row>
    <row r="29" spans="1:23" ht="25" customHeight="1" x14ac:dyDescent="0.3">
      <c r="A29" s="64">
        <v>25</v>
      </c>
      <c r="B29" s="60" t="str">
        <f t="shared" si="6"/>
        <v/>
      </c>
      <c r="C29" s="119" t="str">
        <f t="shared" si="7"/>
        <v/>
      </c>
      <c r="D29" s="41" t="str">
        <f t="shared" si="1"/>
        <v/>
      </c>
      <c r="E29" s="65"/>
      <c r="F29" s="38" t="str">
        <f t="shared" si="2"/>
        <v/>
      </c>
      <c r="G29" s="49" t="str">
        <f t="shared" si="3"/>
        <v/>
      </c>
      <c r="H29" s="49" t="str">
        <f t="shared" si="4"/>
        <v/>
      </c>
      <c r="I29" s="120"/>
      <c r="J29" s="120"/>
      <c r="K29" s="120"/>
      <c r="L29" s="11"/>
      <c r="M29" s="65"/>
      <c r="N29" s="124"/>
      <c r="O29" s="124"/>
      <c r="P29" s="121"/>
      <c r="Q29" s="80"/>
      <c r="R29" s="124"/>
      <c r="S29" s="124"/>
      <c r="T29" s="124"/>
      <c r="U29" s="125" t="str">
        <f t="shared" si="5"/>
        <v/>
      </c>
      <c r="V29" s="117"/>
      <c r="W29" s="122"/>
    </row>
    <row r="30" spans="1:23" ht="25" customHeight="1" x14ac:dyDescent="0.3">
      <c r="A30" s="64">
        <v>26</v>
      </c>
      <c r="B30" s="60" t="str">
        <f t="shared" si="6"/>
        <v/>
      </c>
      <c r="C30" s="119" t="str">
        <f t="shared" si="7"/>
        <v/>
      </c>
      <c r="D30" s="41" t="str">
        <f t="shared" si="1"/>
        <v/>
      </c>
      <c r="E30" s="65"/>
      <c r="F30" s="38" t="str">
        <f t="shared" si="2"/>
        <v/>
      </c>
      <c r="G30" s="49" t="str">
        <f t="shared" si="3"/>
        <v/>
      </c>
      <c r="H30" s="49" t="str">
        <f t="shared" si="4"/>
        <v/>
      </c>
      <c r="I30" s="120"/>
      <c r="J30" s="120"/>
      <c r="K30" s="120"/>
      <c r="L30" s="11"/>
      <c r="M30" s="65"/>
      <c r="N30" s="124"/>
      <c r="O30" s="124"/>
      <c r="P30" s="121"/>
      <c r="Q30" s="80"/>
      <c r="R30" s="124"/>
      <c r="S30" s="124"/>
      <c r="T30" s="124"/>
      <c r="U30" s="125" t="str">
        <f t="shared" si="5"/>
        <v/>
      </c>
      <c r="V30" s="117"/>
      <c r="W30" s="122"/>
    </row>
    <row r="31" spans="1:23" ht="25" customHeight="1" x14ac:dyDescent="0.3">
      <c r="A31" s="64">
        <v>27</v>
      </c>
      <c r="B31" s="60" t="str">
        <f t="shared" si="6"/>
        <v/>
      </c>
      <c r="C31" s="119" t="str">
        <f t="shared" si="7"/>
        <v/>
      </c>
      <c r="D31" s="41" t="str">
        <f t="shared" si="1"/>
        <v/>
      </c>
      <c r="E31" s="65"/>
      <c r="F31" s="38" t="str">
        <f t="shared" si="2"/>
        <v/>
      </c>
      <c r="G31" s="49" t="str">
        <f t="shared" si="3"/>
        <v/>
      </c>
      <c r="H31" s="49" t="str">
        <f t="shared" si="4"/>
        <v/>
      </c>
      <c r="I31" s="120"/>
      <c r="J31" s="120"/>
      <c r="K31" s="120"/>
      <c r="L31" s="11"/>
      <c r="M31" s="65"/>
      <c r="N31" s="124"/>
      <c r="O31" s="124"/>
      <c r="P31" s="121"/>
      <c r="Q31" s="80"/>
      <c r="R31" s="124"/>
      <c r="S31" s="124"/>
      <c r="T31" s="124"/>
      <c r="U31" s="125" t="str">
        <f t="shared" si="5"/>
        <v/>
      </c>
      <c r="V31" s="117"/>
      <c r="W31" s="122"/>
    </row>
    <row r="32" spans="1:23" ht="25" customHeight="1" x14ac:dyDescent="0.3">
      <c r="A32" s="64">
        <v>28</v>
      </c>
      <c r="B32" s="60" t="str">
        <f t="shared" si="6"/>
        <v/>
      </c>
      <c r="C32" s="119" t="str">
        <f t="shared" si="7"/>
        <v/>
      </c>
      <c r="D32" s="41" t="str">
        <f t="shared" si="1"/>
        <v/>
      </c>
      <c r="E32" s="65"/>
      <c r="F32" s="38" t="str">
        <f t="shared" si="2"/>
        <v/>
      </c>
      <c r="G32" s="49" t="str">
        <f t="shared" si="3"/>
        <v/>
      </c>
      <c r="H32" s="49" t="str">
        <f t="shared" si="4"/>
        <v/>
      </c>
      <c r="I32" s="120"/>
      <c r="J32" s="120"/>
      <c r="K32" s="120"/>
      <c r="L32" s="11"/>
      <c r="M32" s="65"/>
      <c r="N32" s="124"/>
      <c r="O32" s="124"/>
      <c r="P32" s="121"/>
      <c r="Q32" s="80"/>
      <c r="R32" s="124"/>
      <c r="S32" s="124"/>
      <c r="T32" s="124"/>
      <c r="U32" s="125" t="str">
        <f t="shared" si="5"/>
        <v/>
      </c>
      <c r="V32" s="117"/>
      <c r="W32" s="122"/>
    </row>
    <row r="33" spans="1:23" ht="25" customHeight="1" x14ac:dyDescent="0.3">
      <c r="A33" s="64">
        <v>29</v>
      </c>
      <c r="B33" s="60" t="str">
        <f t="shared" si="6"/>
        <v/>
      </c>
      <c r="C33" s="119" t="str">
        <f t="shared" si="7"/>
        <v/>
      </c>
      <c r="D33" s="41" t="str">
        <f t="shared" si="1"/>
        <v/>
      </c>
      <c r="E33" s="65"/>
      <c r="F33" s="38" t="str">
        <f t="shared" si="2"/>
        <v/>
      </c>
      <c r="G33" s="49" t="str">
        <f t="shared" si="3"/>
        <v/>
      </c>
      <c r="H33" s="49" t="str">
        <f t="shared" si="4"/>
        <v/>
      </c>
      <c r="I33" s="120"/>
      <c r="J33" s="120"/>
      <c r="K33" s="120"/>
      <c r="L33" s="11"/>
      <c r="M33" s="65"/>
      <c r="N33" s="124"/>
      <c r="O33" s="124"/>
      <c r="P33" s="121"/>
      <c r="Q33" s="80"/>
      <c r="R33" s="124"/>
      <c r="S33" s="124"/>
      <c r="T33" s="124"/>
      <c r="U33" s="125" t="str">
        <f t="shared" si="5"/>
        <v/>
      </c>
      <c r="V33" s="117"/>
      <c r="W33" s="122"/>
    </row>
    <row r="34" spans="1:23" ht="25" customHeight="1" x14ac:dyDescent="0.3">
      <c r="A34" s="64">
        <v>30</v>
      </c>
      <c r="B34" s="60" t="str">
        <f t="shared" si="6"/>
        <v/>
      </c>
      <c r="C34" s="119" t="str">
        <f t="shared" si="7"/>
        <v/>
      </c>
      <c r="D34" s="41" t="str">
        <f t="shared" si="1"/>
        <v/>
      </c>
      <c r="E34" s="65"/>
      <c r="F34" s="38" t="str">
        <f t="shared" si="2"/>
        <v/>
      </c>
      <c r="G34" s="49" t="str">
        <f t="shared" si="3"/>
        <v/>
      </c>
      <c r="H34" s="49" t="str">
        <f t="shared" si="4"/>
        <v/>
      </c>
      <c r="I34" s="120"/>
      <c r="J34" s="120"/>
      <c r="K34" s="120"/>
      <c r="L34" s="11"/>
      <c r="M34" s="65"/>
      <c r="N34" s="124"/>
      <c r="O34" s="124"/>
      <c r="P34" s="121"/>
      <c r="Q34" s="80"/>
      <c r="R34" s="124"/>
      <c r="S34" s="124"/>
      <c r="T34" s="124"/>
      <c r="U34" s="125" t="str">
        <f t="shared" si="5"/>
        <v/>
      </c>
      <c r="V34" s="117"/>
      <c r="W34" s="122"/>
    </row>
    <row r="35" spans="1:23" ht="25" customHeight="1" x14ac:dyDescent="0.3">
      <c r="A35" s="64">
        <v>31</v>
      </c>
      <c r="B35" s="60" t="str">
        <f t="shared" si="6"/>
        <v/>
      </c>
      <c r="C35" s="119" t="str">
        <f t="shared" si="7"/>
        <v/>
      </c>
      <c r="D35" s="41" t="str">
        <f t="shared" si="1"/>
        <v/>
      </c>
      <c r="E35" s="65"/>
      <c r="F35" s="38" t="str">
        <f t="shared" si="2"/>
        <v/>
      </c>
      <c r="G35" s="49" t="str">
        <f t="shared" si="3"/>
        <v/>
      </c>
      <c r="H35" s="49" t="str">
        <f t="shared" si="4"/>
        <v/>
      </c>
      <c r="I35" s="120"/>
      <c r="J35" s="120"/>
      <c r="K35" s="120"/>
      <c r="L35" s="11"/>
      <c r="M35" s="65"/>
      <c r="N35" s="124"/>
      <c r="O35" s="124"/>
      <c r="P35" s="121"/>
      <c r="Q35" s="80"/>
      <c r="R35" s="124"/>
      <c r="S35" s="124"/>
      <c r="T35" s="124"/>
      <c r="U35" s="125" t="str">
        <f t="shared" si="5"/>
        <v/>
      </c>
      <c r="V35" s="117"/>
      <c r="W35" s="122"/>
    </row>
    <row r="36" spans="1:23" ht="25" customHeight="1" x14ac:dyDescent="0.3">
      <c r="A36" s="64">
        <v>32</v>
      </c>
      <c r="B36" s="60" t="str">
        <f t="shared" si="6"/>
        <v/>
      </c>
      <c r="C36" s="119" t="str">
        <f t="shared" si="7"/>
        <v/>
      </c>
      <c r="D36" s="41" t="str">
        <f t="shared" si="1"/>
        <v/>
      </c>
      <c r="E36" s="65"/>
      <c r="F36" s="38" t="str">
        <f t="shared" si="2"/>
        <v/>
      </c>
      <c r="G36" s="49" t="str">
        <f t="shared" si="3"/>
        <v/>
      </c>
      <c r="H36" s="49" t="str">
        <f t="shared" si="4"/>
        <v/>
      </c>
      <c r="I36" s="120"/>
      <c r="J36" s="120"/>
      <c r="K36" s="120"/>
      <c r="L36" s="11"/>
      <c r="M36" s="65"/>
      <c r="N36" s="124"/>
      <c r="O36" s="124"/>
      <c r="P36" s="121"/>
      <c r="Q36" s="80"/>
      <c r="R36" s="124"/>
      <c r="S36" s="124"/>
      <c r="T36" s="124"/>
      <c r="U36" s="125" t="str">
        <f t="shared" si="5"/>
        <v/>
      </c>
      <c r="V36" s="117"/>
      <c r="W36" s="122"/>
    </row>
    <row r="37" spans="1:23" ht="25" customHeight="1" x14ac:dyDescent="0.3">
      <c r="A37" s="64">
        <v>33</v>
      </c>
      <c r="B37" s="60" t="str">
        <f t="shared" si="6"/>
        <v/>
      </c>
      <c r="C37" s="119" t="str">
        <f t="shared" si="7"/>
        <v/>
      </c>
      <c r="D37" s="41" t="str">
        <f t="shared" si="1"/>
        <v/>
      </c>
      <c r="E37" s="65"/>
      <c r="F37" s="38" t="str">
        <f t="shared" si="2"/>
        <v/>
      </c>
      <c r="G37" s="49" t="str">
        <f t="shared" si="3"/>
        <v/>
      </c>
      <c r="H37" s="49" t="str">
        <f t="shared" si="4"/>
        <v/>
      </c>
      <c r="I37" s="120"/>
      <c r="J37" s="120"/>
      <c r="K37" s="120"/>
      <c r="L37" s="11"/>
      <c r="M37" s="65"/>
      <c r="N37" s="124"/>
      <c r="O37" s="124"/>
      <c r="P37" s="121"/>
      <c r="Q37" s="80"/>
      <c r="R37" s="124"/>
      <c r="S37" s="124"/>
      <c r="T37" s="124"/>
      <c r="U37" s="125" t="str">
        <f t="shared" si="5"/>
        <v/>
      </c>
      <c r="V37" s="117"/>
      <c r="W37" s="122"/>
    </row>
    <row r="38" spans="1:23" ht="25" customHeight="1" x14ac:dyDescent="0.3">
      <c r="A38" s="64">
        <v>34</v>
      </c>
      <c r="B38" s="60" t="str">
        <f t="shared" si="6"/>
        <v/>
      </c>
      <c r="C38" s="119" t="str">
        <f t="shared" si="7"/>
        <v/>
      </c>
      <c r="D38" s="41" t="str">
        <f t="shared" si="1"/>
        <v/>
      </c>
      <c r="E38" s="65"/>
      <c r="F38" s="38" t="str">
        <f t="shared" si="2"/>
        <v/>
      </c>
      <c r="G38" s="49" t="str">
        <f t="shared" si="3"/>
        <v/>
      </c>
      <c r="H38" s="49" t="str">
        <f t="shared" si="4"/>
        <v/>
      </c>
      <c r="I38" s="120"/>
      <c r="J38" s="120"/>
      <c r="K38" s="120"/>
      <c r="L38" s="11"/>
      <c r="M38" s="65"/>
      <c r="N38" s="124"/>
      <c r="O38" s="124"/>
      <c r="P38" s="121"/>
      <c r="Q38" s="80"/>
      <c r="R38" s="124"/>
      <c r="S38" s="124"/>
      <c r="T38" s="124"/>
      <c r="U38" s="125" t="str">
        <f t="shared" si="5"/>
        <v/>
      </c>
      <c r="V38" s="117"/>
      <c r="W38" s="122"/>
    </row>
    <row r="39" spans="1:23" ht="25" customHeight="1" x14ac:dyDescent="0.3">
      <c r="A39" s="64">
        <v>35</v>
      </c>
      <c r="B39" s="60" t="str">
        <f t="shared" si="6"/>
        <v/>
      </c>
      <c r="C39" s="119" t="str">
        <f t="shared" si="7"/>
        <v/>
      </c>
      <c r="D39" s="41" t="str">
        <f t="shared" si="1"/>
        <v/>
      </c>
      <c r="E39" s="65"/>
      <c r="F39" s="38" t="str">
        <f t="shared" si="2"/>
        <v/>
      </c>
      <c r="G39" s="49" t="str">
        <f t="shared" si="3"/>
        <v/>
      </c>
      <c r="H39" s="49" t="str">
        <f t="shared" si="4"/>
        <v/>
      </c>
      <c r="I39" s="120"/>
      <c r="J39" s="120"/>
      <c r="K39" s="120"/>
      <c r="L39" s="11"/>
      <c r="M39" s="65"/>
      <c r="N39" s="124"/>
      <c r="O39" s="124"/>
      <c r="P39" s="121"/>
      <c r="Q39" s="80"/>
      <c r="R39" s="124"/>
      <c r="S39" s="124"/>
      <c r="T39" s="124"/>
      <c r="U39" s="125" t="str">
        <f t="shared" si="5"/>
        <v/>
      </c>
      <c r="V39" s="117"/>
      <c r="W39" s="122"/>
    </row>
    <row r="40" spans="1:23" ht="25" customHeight="1" x14ac:dyDescent="0.3">
      <c r="A40" s="64">
        <v>36</v>
      </c>
      <c r="B40" s="60" t="str">
        <f t="shared" si="6"/>
        <v/>
      </c>
      <c r="C40" s="119" t="str">
        <f t="shared" si="7"/>
        <v/>
      </c>
      <c r="D40" s="41" t="str">
        <f t="shared" si="1"/>
        <v/>
      </c>
      <c r="E40" s="65"/>
      <c r="F40" s="38" t="str">
        <f t="shared" si="2"/>
        <v/>
      </c>
      <c r="G40" s="49" t="str">
        <f t="shared" si="3"/>
        <v/>
      </c>
      <c r="H40" s="49" t="str">
        <f t="shared" si="4"/>
        <v/>
      </c>
      <c r="I40" s="120"/>
      <c r="J40" s="120"/>
      <c r="K40" s="120"/>
      <c r="L40" s="11"/>
      <c r="M40" s="65"/>
      <c r="N40" s="124"/>
      <c r="O40" s="124"/>
      <c r="P40" s="121"/>
      <c r="Q40" s="80"/>
      <c r="R40" s="124"/>
      <c r="S40" s="124"/>
      <c r="T40" s="124"/>
      <c r="U40" s="125" t="str">
        <f t="shared" si="5"/>
        <v/>
      </c>
      <c r="V40" s="117"/>
      <c r="W40" s="122"/>
    </row>
    <row r="41" spans="1:23" ht="25" customHeight="1" x14ac:dyDescent="0.3">
      <c r="A41" s="64">
        <v>37</v>
      </c>
      <c r="B41" s="60" t="str">
        <f t="shared" si="6"/>
        <v/>
      </c>
      <c r="C41" s="119" t="str">
        <f t="shared" si="7"/>
        <v/>
      </c>
      <c r="D41" s="41" t="str">
        <f t="shared" si="1"/>
        <v/>
      </c>
      <c r="E41" s="65"/>
      <c r="F41" s="38" t="str">
        <f t="shared" si="2"/>
        <v/>
      </c>
      <c r="G41" s="49" t="str">
        <f t="shared" si="3"/>
        <v/>
      </c>
      <c r="H41" s="49" t="str">
        <f t="shared" si="4"/>
        <v/>
      </c>
      <c r="I41" s="120"/>
      <c r="J41" s="120"/>
      <c r="K41" s="120"/>
      <c r="L41" s="11"/>
      <c r="M41" s="65"/>
      <c r="N41" s="124"/>
      <c r="O41" s="124"/>
      <c r="P41" s="121"/>
      <c r="Q41" s="80"/>
      <c r="R41" s="124"/>
      <c r="S41" s="124"/>
      <c r="T41" s="124"/>
      <c r="U41" s="125" t="str">
        <f t="shared" si="5"/>
        <v/>
      </c>
      <c r="V41" s="117"/>
      <c r="W41" s="122"/>
    </row>
    <row r="42" spans="1:23" ht="25" customHeight="1" x14ac:dyDescent="0.3">
      <c r="A42" s="64">
        <v>38</v>
      </c>
      <c r="B42" s="60" t="str">
        <f t="shared" si="6"/>
        <v/>
      </c>
      <c r="C42" s="119" t="str">
        <f t="shared" si="7"/>
        <v/>
      </c>
      <c r="D42" s="41" t="str">
        <f t="shared" si="1"/>
        <v/>
      </c>
      <c r="E42" s="65"/>
      <c r="F42" s="38" t="str">
        <f t="shared" si="2"/>
        <v/>
      </c>
      <c r="G42" s="49" t="str">
        <f t="shared" si="3"/>
        <v/>
      </c>
      <c r="H42" s="49" t="str">
        <f t="shared" si="4"/>
        <v/>
      </c>
      <c r="I42" s="120"/>
      <c r="J42" s="120"/>
      <c r="K42" s="120"/>
      <c r="L42" s="11"/>
      <c r="M42" s="65"/>
      <c r="N42" s="124"/>
      <c r="O42" s="124"/>
      <c r="P42" s="121"/>
      <c r="Q42" s="80"/>
      <c r="R42" s="124"/>
      <c r="S42" s="124"/>
      <c r="T42" s="124"/>
      <c r="U42" s="125" t="str">
        <f t="shared" si="5"/>
        <v/>
      </c>
      <c r="V42" s="117"/>
      <c r="W42" s="122"/>
    </row>
    <row r="43" spans="1:23" ht="25" customHeight="1" x14ac:dyDescent="0.3">
      <c r="A43" s="64">
        <v>39</v>
      </c>
      <c r="B43" s="60" t="str">
        <f t="shared" si="6"/>
        <v/>
      </c>
      <c r="C43" s="119" t="str">
        <f t="shared" si="7"/>
        <v/>
      </c>
      <c r="D43" s="41" t="str">
        <f t="shared" si="1"/>
        <v/>
      </c>
      <c r="E43" s="65"/>
      <c r="F43" s="38" t="str">
        <f t="shared" si="2"/>
        <v/>
      </c>
      <c r="G43" s="49" t="str">
        <f t="shared" si="3"/>
        <v/>
      </c>
      <c r="H43" s="49" t="str">
        <f t="shared" si="4"/>
        <v/>
      </c>
      <c r="I43" s="120"/>
      <c r="J43" s="120"/>
      <c r="K43" s="120"/>
      <c r="L43" s="11"/>
      <c r="M43" s="65"/>
      <c r="N43" s="124"/>
      <c r="O43" s="124"/>
      <c r="P43" s="121"/>
      <c r="Q43" s="80"/>
      <c r="R43" s="124"/>
      <c r="S43" s="124"/>
      <c r="T43" s="124"/>
      <c r="U43" s="125" t="str">
        <f t="shared" si="5"/>
        <v/>
      </c>
      <c r="V43" s="117"/>
      <c r="W43" s="122"/>
    </row>
    <row r="44" spans="1:23" ht="25" customHeight="1" x14ac:dyDescent="0.3">
      <c r="A44" s="64">
        <v>40</v>
      </c>
      <c r="B44" s="60" t="str">
        <f t="shared" si="6"/>
        <v/>
      </c>
      <c r="C44" s="119" t="str">
        <f t="shared" si="7"/>
        <v/>
      </c>
      <c r="D44" s="41" t="str">
        <f t="shared" si="1"/>
        <v/>
      </c>
      <c r="E44" s="65"/>
      <c r="F44" s="38" t="str">
        <f t="shared" si="2"/>
        <v/>
      </c>
      <c r="G44" s="49" t="str">
        <f t="shared" si="3"/>
        <v/>
      </c>
      <c r="H44" s="49" t="str">
        <f t="shared" si="4"/>
        <v/>
      </c>
      <c r="I44" s="120"/>
      <c r="J44" s="120"/>
      <c r="K44" s="120"/>
      <c r="L44" s="11"/>
      <c r="M44" s="65"/>
      <c r="N44" s="124"/>
      <c r="O44" s="124"/>
      <c r="P44" s="121"/>
      <c r="Q44" s="80"/>
      <c r="R44" s="124"/>
      <c r="S44" s="124"/>
      <c r="T44" s="124"/>
      <c r="U44" s="125" t="str">
        <f t="shared" si="5"/>
        <v/>
      </c>
      <c r="V44" s="117"/>
      <c r="W44" s="122"/>
    </row>
    <row r="45" spans="1:23" ht="25" customHeight="1" x14ac:dyDescent="0.3">
      <c r="A45" s="64">
        <v>41</v>
      </c>
      <c r="B45" s="60" t="str">
        <f t="shared" si="6"/>
        <v/>
      </c>
      <c r="C45" s="119" t="str">
        <f t="shared" si="7"/>
        <v/>
      </c>
      <c r="D45" s="41" t="str">
        <f t="shared" si="1"/>
        <v/>
      </c>
      <c r="E45" s="65"/>
      <c r="F45" s="38" t="str">
        <f t="shared" si="2"/>
        <v/>
      </c>
      <c r="G45" s="49" t="str">
        <f t="shared" si="3"/>
        <v/>
      </c>
      <c r="H45" s="49" t="str">
        <f t="shared" si="4"/>
        <v/>
      </c>
      <c r="I45" s="120"/>
      <c r="J45" s="120"/>
      <c r="K45" s="120"/>
      <c r="L45" s="11"/>
      <c r="M45" s="65"/>
      <c r="N45" s="124"/>
      <c r="O45" s="124"/>
      <c r="P45" s="121"/>
      <c r="Q45" s="80"/>
      <c r="R45" s="124"/>
      <c r="S45" s="124"/>
      <c r="T45" s="124"/>
      <c r="U45" s="125" t="str">
        <f t="shared" si="5"/>
        <v/>
      </c>
      <c r="V45" s="117"/>
      <c r="W45" s="122"/>
    </row>
    <row r="46" spans="1:23" ht="25" customHeight="1" x14ac:dyDescent="0.3">
      <c r="A46" s="64">
        <v>42</v>
      </c>
      <c r="B46" s="60" t="str">
        <f t="shared" si="6"/>
        <v/>
      </c>
      <c r="C46" s="119" t="str">
        <f t="shared" si="7"/>
        <v/>
      </c>
      <c r="D46" s="41" t="str">
        <f t="shared" si="1"/>
        <v/>
      </c>
      <c r="E46" s="65"/>
      <c r="F46" s="38" t="str">
        <f t="shared" si="2"/>
        <v/>
      </c>
      <c r="G46" s="49" t="str">
        <f t="shared" si="3"/>
        <v/>
      </c>
      <c r="H46" s="49" t="str">
        <f t="shared" si="4"/>
        <v/>
      </c>
      <c r="I46" s="120"/>
      <c r="J46" s="120"/>
      <c r="K46" s="120"/>
      <c r="L46" s="11"/>
      <c r="M46" s="65"/>
      <c r="N46" s="124"/>
      <c r="O46" s="124"/>
      <c r="P46" s="121"/>
      <c r="Q46" s="80"/>
      <c r="R46" s="124"/>
      <c r="S46" s="124"/>
      <c r="T46" s="124"/>
      <c r="U46" s="125" t="str">
        <f t="shared" si="5"/>
        <v/>
      </c>
      <c r="V46" s="117"/>
      <c r="W46" s="122"/>
    </row>
    <row r="47" spans="1:23" ht="25" customHeight="1" x14ac:dyDescent="0.3">
      <c r="A47" s="64">
        <v>43</v>
      </c>
      <c r="B47" s="60" t="str">
        <f t="shared" si="6"/>
        <v/>
      </c>
      <c r="C47" s="119" t="str">
        <f t="shared" si="7"/>
        <v/>
      </c>
      <c r="D47" s="41" t="str">
        <f t="shared" si="1"/>
        <v/>
      </c>
      <c r="E47" s="65"/>
      <c r="F47" s="38" t="str">
        <f t="shared" si="2"/>
        <v/>
      </c>
      <c r="G47" s="49" t="str">
        <f t="shared" si="3"/>
        <v/>
      </c>
      <c r="H47" s="49" t="str">
        <f t="shared" si="4"/>
        <v/>
      </c>
      <c r="I47" s="120"/>
      <c r="J47" s="120"/>
      <c r="K47" s="120"/>
      <c r="L47" s="11"/>
      <c r="M47" s="65"/>
      <c r="N47" s="124"/>
      <c r="O47" s="124"/>
      <c r="P47" s="121"/>
      <c r="Q47" s="80"/>
      <c r="R47" s="124"/>
      <c r="S47" s="124"/>
      <c r="T47" s="124"/>
      <c r="U47" s="125" t="str">
        <f t="shared" si="5"/>
        <v/>
      </c>
      <c r="V47" s="117"/>
      <c r="W47" s="122"/>
    </row>
    <row r="48" spans="1:23" ht="25" customHeight="1" x14ac:dyDescent="0.3">
      <c r="A48" s="64">
        <v>44</v>
      </c>
      <c r="B48" s="60" t="str">
        <f t="shared" si="6"/>
        <v/>
      </c>
      <c r="C48" s="119" t="str">
        <f t="shared" si="7"/>
        <v/>
      </c>
      <c r="D48" s="41" t="str">
        <f t="shared" si="1"/>
        <v/>
      </c>
      <c r="E48" s="65"/>
      <c r="F48" s="38" t="str">
        <f t="shared" si="2"/>
        <v/>
      </c>
      <c r="G48" s="49" t="str">
        <f t="shared" si="3"/>
        <v/>
      </c>
      <c r="H48" s="49" t="str">
        <f t="shared" si="4"/>
        <v/>
      </c>
      <c r="I48" s="120"/>
      <c r="J48" s="120"/>
      <c r="K48" s="120"/>
      <c r="L48" s="11"/>
      <c r="M48" s="65"/>
      <c r="N48" s="124"/>
      <c r="O48" s="124"/>
      <c r="P48" s="121"/>
      <c r="Q48" s="80"/>
      <c r="R48" s="124"/>
      <c r="S48" s="124"/>
      <c r="T48" s="124"/>
      <c r="U48" s="125" t="str">
        <f t="shared" si="5"/>
        <v/>
      </c>
      <c r="V48" s="117"/>
      <c r="W48" s="122"/>
    </row>
    <row r="49" spans="1:23" ht="25" customHeight="1" x14ac:dyDescent="0.3">
      <c r="A49" s="64">
        <v>45</v>
      </c>
      <c r="B49" s="60" t="str">
        <f t="shared" si="6"/>
        <v/>
      </c>
      <c r="C49" s="119" t="str">
        <f t="shared" si="7"/>
        <v/>
      </c>
      <c r="D49" s="41" t="str">
        <f t="shared" si="1"/>
        <v/>
      </c>
      <c r="E49" s="65"/>
      <c r="F49" s="38" t="str">
        <f t="shared" si="2"/>
        <v/>
      </c>
      <c r="G49" s="49" t="str">
        <f t="shared" si="3"/>
        <v/>
      </c>
      <c r="H49" s="49" t="str">
        <f t="shared" si="4"/>
        <v/>
      </c>
      <c r="I49" s="120"/>
      <c r="J49" s="120"/>
      <c r="K49" s="120"/>
      <c r="L49" s="11"/>
      <c r="M49" s="65"/>
      <c r="N49" s="124"/>
      <c r="O49" s="124"/>
      <c r="P49" s="121"/>
      <c r="Q49" s="80"/>
      <c r="R49" s="124"/>
      <c r="S49" s="124"/>
      <c r="T49" s="124"/>
      <c r="U49" s="125" t="str">
        <f t="shared" si="5"/>
        <v/>
      </c>
      <c r="V49" s="117"/>
      <c r="W49" s="122"/>
    </row>
    <row r="50" spans="1:23" ht="25" customHeight="1" x14ac:dyDescent="0.3">
      <c r="A50" s="64">
        <v>46</v>
      </c>
      <c r="B50" s="60" t="str">
        <f t="shared" si="6"/>
        <v/>
      </c>
      <c r="C50" s="119" t="str">
        <f t="shared" si="7"/>
        <v/>
      </c>
      <c r="D50" s="41" t="str">
        <f t="shared" si="1"/>
        <v/>
      </c>
      <c r="E50" s="65"/>
      <c r="F50" s="38" t="str">
        <f t="shared" si="2"/>
        <v/>
      </c>
      <c r="G50" s="49" t="str">
        <f t="shared" si="3"/>
        <v/>
      </c>
      <c r="H50" s="49" t="str">
        <f t="shared" si="4"/>
        <v/>
      </c>
      <c r="I50" s="120"/>
      <c r="J50" s="120"/>
      <c r="K50" s="120"/>
      <c r="L50" s="11"/>
      <c r="M50" s="65"/>
      <c r="N50" s="124"/>
      <c r="O50" s="124"/>
      <c r="P50" s="121"/>
      <c r="Q50" s="80"/>
      <c r="R50" s="124"/>
      <c r="S50" s="124"/>
      <c r="T50" s="124"/>
      <c r="U50" s="125" t="str">
        <f t="shared" si="5"/>
        <v/>
      </c>
      <c r="V50" s="117"/>
      <c r="W50" s="122"/>
    </row>
    <row r="51" spans="1:23" ht="25" customHeight="1" x14ac:dyDescent="0.3">
      <c r="A51" s="64">
        <v>47</v>
      </c>
      <c r="B51" s="60" t="str">
        <f t="shared" si="6"/>
        <v/>
      </c>
      <c r="C51" s="119" t="str">
        <f t="shared" si="7"/>
        <v/>
      </c>
      <c r="D51" s="41" t="str">
        <f t="shared" si="1"/>
        <v/>
      </c>
      <c r="E51" s="65"/>
      <c r="F51" s="38" t="str">
        <f t="shared" si="2"/>
        <v/>
      </c>
      <c r="G51" s="49" t="str">
        <f t="shared" si="3"/>
        <v/>
      </c>
      <c r="H51" s="49" t="str">
        <f t="shared" si="4"/>
        <v/>
      </c>
      <c r="I51" s="120"/>
      <c r="J51" s="120"/>
      <c r="K51" s="120"/>
      <c r="L51" s="11"/>
      <c r="M51" s="65"/>
      <c r="N51" s="124"/>
      <c r="O51" s="124"/>
      <c r="P51" s="121"/>
      <c r="Q51" s="80"/>
      <c r="R51" s="124"/>
      <c r="S51" s="124"/>
      <c r="T51" s="124"/>
      <c r="U51" s="125" t="str">
        <f t="shared" si="5"/>
        <v/>
      </c>
      <c r="V51" s="117"/>
      <c r="W51" s="122"/>
    </row>
    <row r="52" spans="1:23" ht="25" customHeight="1" x14ac:dyDescent="0.3">
      <c r="A52" s="64">
        <v>48</v>
      </c>
      <c r="B52" s="60" t="str">
        <f t="shared" si="6"/>
        <v/>
      </c>
      <c r="C52" s="119" t="str">
        <f t="shared" si="7"/>
        <v/>
      </c>
      <c r="D52" s="41" t="str">
        <f t="shared" si="1"/>
        <v/>
      </c>
      <c r="E52" s="65"/>
      <c r="F52" s="38" t="str">
        <f t="shared" si="2"/>
        <v/>
      </c>
      <c r="G52" s="49" t="str">
        <f t="shared" si="3"/>
        <v/>
      </c>
      <c r="H52" s="49" t="str">
        <f t="shared" si="4"/>
        <v/>
      </c>
      <c r="I52" s="120"/>
      <c r="J52" s="120"/>
      <c r="K52" s="120"/>
      <c r="L52" s="11"/>
      <c r="M52" s="65"/>
      <c r="N52" s="124"/>
      <c r="O52" s="124"/>
      <c r="P52" s="121"/>
      <c r="Q52" s="80"/>
      <c r="R52" s="124"/>
      <c r="S52" s="124"/>
      <c r="T52" s="124"/>
      <c r="U52" s="125" t="str">
        <f t="shared" si="5"/>
        <v/>
      </c>
      <c r="V52" s="117"/>
      <c r="W52" s="122"/>
    </row>
    <row r="53" spans="1:23" ht="25" customHeight="1" x14ac:dyDescent="0.3">
      <c r="A53" s="64">
        <v>49</v>
      </c>
      <c r="B53" s="60" t="str">
        <f t="shared" si="6"/>
        <v/>
      </c>
      <c r="C53" s="119" t="str">
        <f t="shared" si="7"/>
        <v/>
      </c>
      <c r="D53" s="41" t="str">
        <f t="shared" si="1"/>
        <v/>
      </c>
      <c r="E53" s="65"/>
      <c r="F53" s="38" t="str">
        <f t="shared" si="2"/>
        <v/>
      </c>
      <c r="G53" s="49" t="str">
        <f t="shared" si="3"/>
        <v/>
      </c>
      <c r="H53" s="49" t="str">
        <f t="shared" si="4"/>
        <v/>
      </c>
      <c r="I53" s="120"/>
      <c r="J53" s="120"/>
      <c r="K53" s="120"/>
      <c r="L53" s="11"/>
      <c r="M53" s="65"/>
      <c r="N53" s="124"/>
      <c r="O53" s="124"/>
      <c r="P53" s="121"/>
      <c r="Q53" s="80"/>
      <c r="R53" s="124"/>
      <c r="S53" s="124"/>
      <c r="T53" s="124"/>
      <c r="U53" s="125" t="str">
        <f t="shared" si="5"/>
        <v/>
      </c>
      <c r="V53" s="117"/>
      <c r="W53" s="122"/>
    </row>
    <row r="54" spans="1:23" ht="25" customHeight="1" x14ac:dyDescent="0.3">
      <c r="A54" s="64">
        <v>50</v>
      </c>
      <c r="B54" s="60" t="str">
        <f t="shared" si="6"/>
        <v/>
      </c>
      <c r="C54" s="119" t="str">
        <f t="shared" si="7"/>
        <v/>
      </c>
      <c r="D54" s="41" t="str">
        <f t="shared" si="1"/>
        <v/>
      </c>
      <c r="E54" s="65"/>
      <c r="F54" s="38" t="str">
        <f t="shared" si="2"/>
        <v/>
      </c>
      <c r="G54" s="49" t="str">
        <f t="shared" si="3"/>
        <v/>
      </c>
      <c r="H54" s="49" t="str">
        <f t="shared" si="4"/>
        <v/>
      </c>
      <c r="I54" s="120"/>
      <c r="J54" s="120"/>
      <c r="K54" s="120"/>
      <c r="L54" s="11"/>
      <c r="M54" s="65"/>
      <c r="N54" s="124"/>
      <c r="O54" s="124"/>
      <c r="P54" s="121"/>
      <c r="Q54" s="80"/>
      <c r="R54" s="124"/>
      <c r="S54" s="124"/>
      <c r="T54" s="124"/>
      <c r="U54" s="125" t="str">
        <f t="shared" si="5"/>
        <v/>
      </c>
      <c r="V54" s="117"/>
      <c r="W54" s="122"/>
    </row>
    <row r="55" spans="1:23" ht="25" customHeight="1" x14ac:dyDescent="0.3">
      <c r="A55" s="64">
        <v>51</v>
      </c>
      <c r="B55" s="60" t="str">
        <f t="shared" si="6"/>
        <v/>
      </c>
      <c r="C55" s="119" t="str">
        <f t="shared" si="7"/>
        <v/>
      </c>
      <c r="D55" s="41" t="str">
        <f t="shared" si="1"/>
        <v/>
      </c>
      <c r="E55" s="65"/>
      <c r="F55" s="38" t="str">
        <f t="shared" si="2"/>
        <v/>
      </c>
      <c r="G55" s="49" t="str">
        <f t="shared" si="3"/>
        <v/>
      </c>
      <c r="H55" s="49" t="str">
        <f t="shared" si="4"/>
        <v/>
      </c>
      <c r="I55" s="120"/>
      <c r="J55" s="120"/>
      <c r="K55" s="120"/>
      <c r="L55" s="11"/>
      <c r="M55" s="65"/>
      <c r="N55" s="124"/>
      <c r="O55" s="124"/>
      <c r="P55" s="121"/>
      <c r="Q55" s="80"/>
      <c r="R55" s="124"/>
      <c r="S55" s="124"/>
      <c r="T55" s="124"/>
      <c r="U55" s="125" t="str">
        <f t="shared" si="5"/>
        <v/>
      </c>
      <c r="V55" s="117"/>
      <c r="W55" s="122"/>
    </row>
    <row r="56" spans="1:23" ht="25" customHeight="1" x14ac:dyDescent="0.3">
      <c r="A56" s="64">
        <v>52</v>
      </c>
      <c r="B56" s="60" t="str">
        <f t="shared" si="6"/>
        <v/>
      </c>
      <c r="C56" s="119" t="str">
        <f t="shared" si="7"/>
        <v/>
      </c>
      <c r="D56" s="41" t="str">
        <f t="shared" si="1"/>
        <v/>
      </c>
      <c r="E56" s="65"/>
      <c r="F56" s="38" t="str">
        <f t="shared" si="2"/>
        <v/>
      </c>
      <c r="G56" s="49" t="str">
        <f t="shared" si="3"/>
        <v/>
      </c>
      <c r="H56" s="49" t="str">
        <f t="shared" si="4"/>
        <v/>
      </c>
      <c r="I56" s="120"/>
      <c r="J56" s="120"/>
      <c r="K56" s="120"/>
      <c r="L56" s="11"/>
      <c r="M56" s="65"/>
      <c r="N56" s="124"/>
      <c r="O56" s="124"/>
      <c r="P56" s="121"/>
      <c r="Q56" s="80"/>
      <c r="R56" s="124"/>
      <c r="S56" s="124"/>
      <c r="T56" s="124"/>
      <c r="U56" s="125" t="str">
        <f t="shared" si="5"/>
        <v/>
      </c>
      <c r="V56" s="117"/>
      <c r="W56" s="122"/>
    </row>
    <row r="57" spans="1:23" ht="25" customHeight="1" x14ac:dyDescent="0.3">
      <c r="A57" s="64">
        <v>53</v>
      </c>
      <c r="B57" s="60" t="str">
        <f t="shared" si="6"/>
        <v/>
      </c>
      <c r="C57" s="119" t="str">
        <f t="shared" si="7"/>
        <v/>
      </c>
      <c r="D57" s="41" t="str">
        <f t="shared" si="1"/>
        <v/>
      </c>
      <c r="E57" s="65"/>
      <c r="F57" s="38" t="str">
        <f t="shared" si="2"/>
        <v/>
      </c>
      <c r="G57" s="49" t="str">
        <f t="shared" si="3"/>
        <v/>
      </c>
      <c r="H57" s="49" t="str">
        <f t="shared" si="4"/>
        <v/>
      </c>
      <c r="I57" s="120"/>
      <c r="J57" s="120"/>
      <c r="K57" s="120"/>
      <c r="L57" s="11"/>
      <c r="M57" s="65"/>
      <c r="N57" s="124"/>
      <c r="O57" s="124"/>
      <c r="P57" s="121"/>
      <c r="Q57" s="80"/>
      <c r="R57" s="124"/>
      <c r="S57" s="124"/>
      <c r="T57" s="124"/>
      <c r="U57" s="125" t="str">
        <f t="shared" si="5"/>
        <v/>
      </c>
      <c r="V57" s="117"/>
      <c r="W57" s="122"/>
    </row>
    <row r="58" spans="1:23" ht="25" customHeight="1" x14ac:dyDescent="0.3">
      <c r="A58" s="64">
        <v>54</v>
      </c>
      <c r="B58" s="60" t="str">
        <f t="shared" si="6"/>
        <v/>
      </c>
      <c r="C58" s="119" t="str">
        <f t="shared" si="7"/>
        <v/>
      </c>
      <c r="D58" s="41" t="str">
        <f t="shared" si="1"/>
        <v/>
      </c>
      <c r="E58" s="65"/>
      <c r="F58" s="38" t="str">
        <f t="shared" si="2"/>
        <v/>
      </c>
      <c r="G58" s="49" t="str">
        <f t="shared" si="3"/>
        <v/>
      </c>
      <c r="H58" s="49" t="str">
        <f t="shared" si="4"/>
        <v/>
      </c>
      <c r="I58" s="120"/>
      <c r="J58" s="120"/>
      <c r="K58" s="120"/>
      <c r="L58" s="11"/>
      <c r="M58" s="65"/>
      <c r="N58" s="124"/>
      <c r="O58" s="124"/>
      <c r="P58" s="121"/>
      <c r="Q58" s="80"/>
      <c r="R58" s="124"/>
      <c r="S58" s="124"/>
      <c r="T58" s="124"/>
      <c r="U58" s="125" t="str">
        <f t="shared" si="5"/>
        <v/>
      </c>
      <c r="V58" s="117"/>
      <c r="W58" s="122"/>
    </row>
    <row r="59" spans="1:23" ht="25" customHeight="1" x14ac:dyDescent="0.3">
      <c r="A59" s="64">
        <v>55</v>
      </c>
      <c r="B59" s="60" t="str">
        <f t="shared" si="6"/>
        <v/>
      </c>
      <c r="C59" s="119" t="str">
        <f t="shared" si="7"/>
        <v/>
      </c>
      <c r="D59" s="41" t="str">
        <f t="shared" si="1"/>
        <v/>
      </c>
      <c r="E59" s="65"/>
      <c r="F59" s="38" t="str">
        <f t="shared" si="2"/>
        <v/>
      </c>
      <c r="G59" s="49" t="str">
        <f t="shared" si="3"/>
        <v/>
      </c>
      <c r="H59" s="49" t="str">
        <f t="shared" si="4"/>
        <v/>
      </c>
      <c r="I59" s="120"/>
      <c r="J59" s="120"/>
      <c r="K59" s="120"/>
      <c r="L59" s="11"/>
      <c r="M59" s="65"/>
      <c r="N59" s="124"/>
      <c r="O59" s="124"/>
      <c r="P59" s="121"/>
      <c r="Q59" s="80"/>
      <c r="R59" s="124"/>
      <c r="S59" s="124"/>
      <c r="T59" s="124"/>
      <c r="U59" s="125" t="str">
        <f t="shared" si="5"/>
        <v/>
      </c>
      <c r="V59" s="117"/>
      <c r="W59" s="122"/>
    </row>
    <row r="60" spans="1:23" ht="25" customHeight="1" x14ac:dyDescent="0.3">
      <c r="A60" s="64">
        <v>56</v>
      </c>
      <c r="B60" s="60" t="str">
        <f t="shared" si="6"/>
        <v/>
      </c>
      <c r="C60" s="119" t="str">
        <f t="shared" si="7"/>
        <v/>
      </c>
      <c r="D60" s="41" t="str">
        <f t="shared" si="1"/>
        <v/>
      </c>
      <c r="E60" s="65"/>
      <c r="F60" s="38" t="str">
        <f t="shared" si="2"/>
        <v/>
      </c>
      <c r="G60" s="49" t="str">
        <f t="shared" si="3"/>
        <v/>
      </c>
      <c r="H60" s="49" t="str">
        <f t="shared" si="4"/>
        <v/>
      </c>
      <c r="I60" s="120"/>
      <c r="J60" s="120"/>
      <c r="K60" s="120"/>
      <c r="L60" s="11"/>
      <c r="M60" s="65"/>
      <c r="N60" s="124"/>
      <c r="O60" s="124"/>
      <c r="P60" s="121"/>
      <c r="Q60" s="80"/>
      <c r="R60" s="124"/>
      <c r="S60" s="124"/>
      <c r="T60" s="124"/>
      <c r="U60" s="125" t="str">
        <f t="shared" si="5"/>
        <v/>
      </c>
      <c r="V60" s="117"/>
      <c r="W60" s="122"/>
    </row>
    <row r="61" spans="1:23" ht="25" customHeight="1" x14ac:dyDescent="0.3">
      <c r="A61" s="64">
        <v>57</v>
      </c>
      <c r="B61" s="60" t="str">
        <f t="shared" si="6"/>
        <v/>
      </c>
      <c r="C61" s="119" t="str">
        <f t="shared" si="7"/>
        <v/>
      </c>
      <c r="D61" s="41" t="str">
        <f t="shared" si="1"/>
        <v/>
      </c>
      <c r="E61" s="65"/>
      <c r="F61" s="38" t="str">
        <f t="shared" si="2"/>
        <v/>
      </c>
      <c r="G61" s="49" t="str">
        <f t="shared" si="3"/>
        <v/>
      </c>
      <c r="H61" s="49" t="str">
        <f t="shared" si="4"/>
        <v/>
      </c>
      <c r="I61" s="120"/>
      <c r="J61" s="120"/>
      <c r="K61" s="120"/>
      <c r="L61" s="11"/>
      <c r="M61" s="65"/>
      <c r="N61" s="124"/>
      <c r="O61" s="124"/>
      <c r="P61" s="121"/>
      <c r="Q61" s="80"/>
      <c r="R61" s="124"/>
      <c r="S61" s="124"/>
      <c r="T61" s="124"/>
      <c r="U61" s="125" t="str">
        <f t="shared" si="5"/>
        <v/>
      </c>
      <c r="V61" s="117"/>
      <c r="W61" s="122"/>
    </row>
    <row r="62" spans="1:23" ht="25" customHeight="1" x14ac:dyDescent="0.3">
      <c r="A62" s="64">
        <v>58</v>
      </c>
      <c r="B62" s="60" t="str">
        <f t="shared" si="6"/>
        <v/>
      </c>
      <c r="C62" s="119" t="str">
        <f t="shared" si="7"/>
        <v/>
      </c>
      <c r="D62" s="41" t="str">
        <f t="shared" si="1"/>
        <v/>
      </c>
      <c r="E62" s="65"/>
      <c r="F62" s="38" t="str">
        <f t="shared" si="2"/>
        <v/>
      </c>
      <c r="G62" s="49" t="str">
        <f t="shared" si="3"/>
        <v/>
      </c>
      <c r="H62" s="49" t="str">
        <f t="shared" si="4"/>
        <v/>
      </c>
      <c r="I62" s="120"/>
      <c r="J62" s="120"/>
      <c r="K62" s="120"/>
      <c r="L62" s="11"/>
      <c r="M62" s="65"/>
      <c r="N62" s="124"/>
      <c r="O62" s="124"/>
      <c r="P62" s="121"/>
      <c r="Q62" s="80"/>
      <c r="R62" s="124"/>
      <c r="S62" s="124"/>
      <c r="T62" s="124"/>
      <c r="U62" s="125" t="str">
        <f t="shared" si="5"/>
        <v/>
      </c>
      <c r="V62" s="117"/>
      <c r="W62" s="122"/>
    </row>
    <row r="63" spans="1:23" ht="25" customHeight="1" x14ac:dyDescent="0.3">
      <c r="A63" s="64">
        <v>59</v>
      </c>
      <c r="B63" s="60" t="str">
        <f t="shared" si="6"/>
        <v/>
      </c>
      <c r="C63" s="119" t="str">
        <f t="shared" si="7"/>
        <v/>
      </c>
      <c r="D63" s="41" t="str">
        <f t="shared" si="1"/>
        <v/>
      </c>
      <c r="E63" s="65"/>
      <c r="F63" s="38" t="str">
        <f t="shared" si="2"/>
        <v/>
      </c>
      <c r="G63" s="49" t="str">
        <f t="shared" si="3"/>
        <v/>
      </c>
      <c r="H63" s="49" t="str">
        <f t="shared" si="4"/>
        <v/>
      </c>
      <c r="I63" s="120"/>
      <c r="J63" s="120"/>
      <c r="K63" s="120"/>
      <c r="L63" s="11"/>
      <c r="M63" s="65"/>
      <c r="N63" s="124"/>
      <c r="O63" s="124"/>
      <c r="P63" s="121"/>
      <c r="Q63" s="80"/>
      <c r="R63" s="124"/>
      <c r="S63" s="124"/>
      <c r="T63" s="124"/>
      <c r="U63" s="125" t="str">
        <f t="shared" si="5"/>
        <v/>
      </c>
      <c r="V63" s="117"/>
      <c r="W63" s="122"/>
    </row>
    <row r="64" spans="1:23" ht="25" customHeight="1" x14ac:dyDescent="0.3">
      <c r="A64" s="64">
        <v>60</v>
      </c>
      <c r="B64" s="60" t="str">
        <f t="shared" si="6"/>
        <v/>
      </c>
      <c r="C64" s="119" t="str">
        <f t="shared" si="7"/>
        <v/>
      </c>
      <c r="D64" s="41" t="str">
        <f t="shared" si="1"/>
        <v/>
      </c>
      <c r="E64" s="65"/>
      <c r="F64" s="38" t="str">
        <f t="shared" si="2"/>
        <v/>
      </c>
      <c r="G64" s="49" t="str">
        <f t="shared" si="3"/>
        <v/>
      </c>
      <c r="H64" s="49" t="str">
        <f t="shared" si="4"/>
        <v/>
      </c>
      <c r="I64" s="120"/>
      <c r="J64" s="120"/>
      <c r="K64" s="120"/>
      <c r="L64" s="11"/>
      <c r="M64" s="65"/>
      <c r="N64" s="124"/>
      <c r="O64" s="124"/>
      <c r="P64" s="121"/>
      <c r="Q64" s="80"/>
      <c r="R64" s="124"/>
      <c r="S64" s="124"/>
      <c r="T64" s="124"/>
      <c r="U64" s="125" t="str">
        <f t="shared" si="5"/>
        <v/>
      </c>
      <c r="V64" s="117"/>
      <c r="W64" s="122"/>
    </row>
    <row r="65" spans="1:23" ht="25" customHeight="1" x14ac:dyDescent="0.3">
      <c r="A65" s="64">
        <v>61</v>
      </c>
      <c r="B65" s="60" t="str">
        <f t="shared" si="6"/>
        <v/>
      </c>
      <c r="C65" s="119" t="str">
        <f t="shared" si="7"/>
        <v/>
      </c>
      <c r="D65" s="41" t="str">
        <f t="shared" si="1"/>
        <v/>
      </c>
      <c r="E65" s="65"/>
      <c r="F65" s="38" t="str">
        <f t="shared" si="2"/>
        <v/>
      </c>
      <c r="G65" s="49" t="str">
        <f t="shared" si="3"/>
        <v/>
      </c>
      <c r="H65" s="49" t="str">
        <f t="shared" si="4"/>
        <v/>
      </c>
      <c r="I65" s="120"/>
      <c r="J65" s="120"/>
      <c r="K65" s="120"/>
      <c r="L65" s="11"/>
      <c r="M65" s="65"/>
      <c r="N65" s="124"/>
      <c r="O65" s="124"/>
      <c r="P65" s="121"/>
      <c r="Q65" s="80"/>
      <c r="R65" s="124"/>
      <c r="S65" s="124"/>
      <c r="T65" s="124"/>
      <c r="U65" s="125" t="str">
        <f t="shared" si="5"/>
        <v/>
      </c>
      <c r="V65" s="117"/>
      <c r="W65" s="122"/>
    </row>
    <row r="66" spans="1:23" ht="25" customHeight="1" x14ac:dyDescent="0.3">
      <c r="A66" s="64">
        <v>62</v>
      </c>
      <c r="B66" s="60" t="str">
        <f t="shared" si="6"/>
        <v/>
      </c>
      <c r="C66" s="119" t="str">
        <f t="shared" si="7"/>
        <v/>
      </c>
      <c r="D66" s="41" t="str">
        <f t="shared" si="1"/>
        <v/>
      </c>
      <c r="E66" s="65"/>
      <c r="F66" s="38" t="str">
        <f t="shared" si="2"/>
        <v/>
      </c>
      <c r="G66" s="49" t="str">
        <f t="shared" si="3"/>
        <v/>
      </c>
      <c r="H66" s="49" t="str">
        <f t="shared" si="4"/>
        <v/>
      </c>
      <c r="I66" s="120"/>
      <c r="J66" s="120"/>
      <c r="K66" s="120"/>
      <c r="L66" s="11"/>
      <c r="M66" s="65"/>
      <c r="N66" s="124"/>
      <c r="O66" s="124"/>
      <c r="P66" s="121"/>
      <c r="Q66" s="80"/>
      <c r="R66" s="124"/>
      <c r="S66" s="124"/>
      <c r="T66" s="124"/>
      <c r="U66" s="125" t="str">
        <f t="shared" si="5"/>
        <v/>
      </c>
      <c r="V66" s="117"/>
      <c r="W66" s="122"/>
    </row>
    <row r="67" spans="1:23" ht="25" customHeight="1" x14ac:dyDescent="0.3">
      <c r="A67" s="64">
        <v>63</v>
      </c>
      <c r="B67" s="60" t="str">
        <f t="shared" si="6"/>
        <v/>
      </c>
      <c r="C67" s="119" t="str">
        <f t="shared" si="7"/>
        <v/>
      </c>
      <c r="D67" s="41" t="str">
        <f t="shared" si="1"/>
        <v/>
      </c>
      <c r="E67" s="65"/>
      <c r="F67" s="38" t="str">
        <f t="shared" si="2"/>
        <v/>
      </c>
      <c r="G67" s="49" t="str">
        <f t="shared" si="3"/>
        <v/>
      </c>
      <c r="H67" s="49" t="str">
        <f t="shared" si="4"/>
        <v/>
      </c>
      <c r="I67" s="120"/>
      <c r="J67" s="120"/>
      <c r="K67" s="120"/>
      <c r="L67" s="11"/>
      <c r="M67" s="65"/>
      <c r="N67" s="124"/>
      <c r="O67" s="124"/>
      <c r="P67" s="121"/>
      <c r="Q67" s="80"/>
      <c r="R67" s="124"/>
      <c r="S67" s="124"/>
      <c r="T67" s="124"/>
      <c r="U67" s="125" t="str">
        <f t="shared" si="5"/>
        <v/>
      </c>
      <c r="V67" s="117"/>
      <c r="W67" s="122"/>
    </row>
    <row r="68" spans="1:23" ht="25" customHeight="1" x14ac:dyDescent="0.3">
      <c r="A68" s="64">
        <v>64</v>
      </c>
      <c r="B68" s="60" t="str">
        <f t="shared" si="6"/>
        <v/>
      </c>
      <c r="C68" s="119" t="str">
        <f t="shared" si="7"/>
        <v/>
      </c>
      <c r="D68" s="41" t="str">
        <f t="shared" si="1"/>
        <v/>
      </c>
      <c r="E68" s="65"/>
      <c r="F68" s="38" t="str">
        <f t="shared" si="2"/>
        <v/>
      </c>
      <c r="G68" s="49" t="str">
        <f t="shared" si="3"/>
        <v/>
      </c>
      <c r="H68" s="49" t="str">
        <f t="shared" si="4"/>
        <v/>
      </c>
      <c r="I68" s="120"/>
      <c r="J68" s="120"/>
      <c r="K68" s="120"/>
      <c r="L68" s="11"/>
      <c r="M68" s="65"/>
      <c r="N68" s="124"/>
      <c r="O68" s="124"/>
      <c r="P68" s="121"/>
      <c r="Q68" s="80"/>
      <c r="R68" s="124"/>
      <c r="S68" s="124"/>
      <c r="T68" s="124"/>
      <c r="U68" s="125" t="str">
        <f t="shared" si="5"/>
        <v/>
      </c>
      <c r="V68" s="117"/>
      <c r="W68" s="122"/>
    </row>
    <row r="69" spans="1:23" ht="25" customHeight="1" x14ac:dyDescent="0.3">
      <c r="A69" s="64">
        <v>65</v>
      </c>
      <c r="B69" s="60" t="str">
        <f t="shared" si="6"/>
        <v/>
      </c>
      <c r="C69" s="119" t="str">
        <f t="shared" si="7"/>
        <v/>
      </c>
      <c r="D69" s="41" t="str">
        <f t="shared" si="1"/>
        <v/>
      </c>
      <c r="E69" s="65"/>
      <c r="F69" s="38" t="str">
        <f t="shared" si="2"/>
        <v/>
      </c>
      <c r="G69" s="49" t="str">
        <f t="shared" si="3"/>
        <v/>
      </c>
      <c r="H69" s="49" t="str">
        <f t="shared" si="4"/>
        <v/>
      </c>
      <c r="I69" s="120"/>
      <c r="J69" s="120"/>
      <c r="K69" s="120"/>
      <c r="L69" s="11"/>
      <c r="M69" s="65"/>
      <c r="N69" s="124"/>
      <c r="O69" s="124"/>
      <c r="P69" s="121"/>
      <c r="Q69" s="80"/>
      <c r="R69" s="124"/>
      <c r="S69" s="124"/>
      <c r="T69" s="124"/>
      <c r="U69" s="125" t="str">
        <f t="shared" si="5"/>
        <v/>
      </c>
      <c r="V69" s="117"/>
      <c r="W69" s="122"/>
    </row>
    <row r="70" spans="1:23" ht="25" customHeight="1" x14ac:dyDescent="0.3">
      <c r="A70" s="64">
        <v>66</v>
      </c>
      <c r="B70" s="60" t="str">
        <f t="shared" si="6"/>
        <v/>
      </c>
      <c r="C70" s="119" t="str">
        <f t="shared" si="7"/>
        <v/>
      </c>
      <c r="D70" s="41" t="str">
        <f t="shared" si="1"/>
        <v/>
      </c>
      <c r="E70" s="65"/>
      <c r="F70" s="38" t="str">
        <f t="shared" si="2"/>
        <v/>
      </c>
      <c r="G70" s="49" t="str">
        <f t="shared" si="3"/>
        <v/>
      </c>
      <c r="H70" s="49" t="str">
        <f t="shared" si="4"/>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R6005"/>
  <sheetViews>
    <sheetView showGridLines="0" topLeftCell="BM1" zoomScale="80" zoomScaleNormal="80" workbookViewId="0">
      <selection activeCell="BR10" sqref="BR10"/>
    </sheetView>
  </sheetViews>
  <sheetFormatPr defaultColWidth="8.81640625" defaultRowHeight="14.5" zeroHeight="1" x14ac:dyDescent="0.35"/>
  <cols>
    <col min="1" max="1" width="8.54296875" style="99" customWidth="1"/>
    <col min="2" max="2" width="9.81640625" style="99" customWidth="1"/>
    <col min="3" max="3" width="14.54296875" style="99" customWidth="1"/>
    <col min="4" max="4" width="12.36328125" style="99" customWidth="1"/>
    <col min="5" max="5" width="9.453125" style="99" customWidth="1"/>
    <col min="6" max="6" width="11.1796875" style="99" customWidth="1"/>
    <col min="7" max="7" width="11.81640625" style="99" customWidth="1"/>
    <col min="8" max="8" width="11.1796875" style="99" customWidth="1"/>
    <col min="9" max="9" width="12.1796875" style="99" customWidth="1"/>
    <col min="10" max="10" width="12.81640625" style="99" customWidth="1"/>
    <col min="11" max="11" width="8.81640625" style="99" customWidth="1"/>
    <col min="12" max="12" width="13.1796875" style="99" customWidth="1"/>
    <col min="13" max="13" width="16.54296875" style="99" customWidth="1"/>
    <col min="14" max="14" width="8.81640625" style="99" customWidth="1"/>
    <col min="15" max="15" width="12.453125" style="99" customWidth="1"/>
    <col min="16" max="16" width="8.81640625" style="99" customWidth="1"/>
    <col min="17" max="17" width="14.1796875" style="99" customWidth="1"/>
    <col min="18" max="18" width="32.54296875" style="99" customWidth="1"/>
    <col min="19" max="19" width="14.54296875" style="99" bestFit="1" customWidth="1"/>
    <col min="20" max="20" width="14.54296875" style="99" customWidth="1"/>
    <col min="21" max="21" width="10.08984375" style="99" customWidth="1"/>
    <col min="22" max="23" width="8.81640625" style="99" customWidth="1"/>
    <col min="24" max="24" width="26.08984375" style="99" customWidth="1"/>
    <col min="25" max="25" width="12.81640625" style="99" bestFit="1" customWidth="1"/>
    <col min="26" max="26" width="27.36328125" style="99" customWidth="1"/>
    <col min="27" max="27" width="13" style="99" bestFit="1" customWidth="1"/>
    <col min="28" max="28" width="8.81640625" style="99" customWidth="1"/>
    <col min="29" max="29" width="12.81640625" style="99" customWidth="1"/>
    <col min="30" max="32" width="8.81640625" style="99" customWidth="1"/>
    <col min="33" max="33" width="13.1796875" style="99" customWidth="1"/>
    <col min="34" max="34" width="12.1796875" style="99" customWidth="1"/>
    <col min="35" max="35" width="12.90625" style="99" customWidth="1"/>
    <col min="36" max="37" width="8.81640625" style="99" customWidth="1"/>
    <col min="38" max="38" width="13" style="99" customWidth="1"/>
    <col min="39" max="50" width="8.81640625" style="99" customWidth="1"/>
    <col min="51" max="51" width="13.81640625" style="99" customWidth="1"/>
    <col min="52" max="55" width="8.81640625" style="99" customWidth="1"/>
    <col min="56" max="56" width="13.6328125" style="99"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customWidth="1"/>
    <col min="65" max="65" width="23" style="10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cols>
  <sheetData>
    <row r="1" spans="1:70" x14ac:dyDescent="0.35">
      <c r="A1" s="91" t="s">
        <v>214</v>
      </c>
      <c r="B1" s="105" t="s">
        <v>374</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t="s">
        <v>374</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t="s">
        <v>375</v>
      </c>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259</v>
      </c>
      <c r="C5" s="38" t="s">
        <v>247</v>
      </c>
      <c r="D5" s="38" t="s">
        <v>252</v>
      </c>
      <c r="E5" s="38" t="s">
        <v>252</v>
      </c>
      <c r="F5" s="38" t="s">
        <v>252</v>
      </c>
      <c r="G5" s="84" t="s">
        <v>268</v>
      </c>
      <c r="H5" s="38" t="s">
        <v>269</v>
      </c>
      <c r="I5" s="84">
        <v>52069</v>
      </c>
      <c r="J5" s="38" t="s">
        <v>276</v>
      </c>
      <c r="K5" s="84">
        <v>52069</v>
      </c>
      <c r="L5" s="84" t="s">
        <v>277</v>
      </c>
      <c r="M5" s="38" t="s">
        <v>278</v>
      </c>
      <c r="N5" s="84">
        <v>86044</v>
      </c>
      <c r="O5" s="84" t="s">
        <v>279</v>
      </c>
      <c r="P5" s="84">
        <v>524349</v>
      </c>
      <c r="Q5" s="38" t="s">
        <v>280</v>
      </c>
      <c r="R5" s="38" t="s">
        <v>260</v>
      </c>
      <c r="S5" s="84" t="s">
        <v>281</v>
      </c>
      <c r="T5" s="84" t="s">
        <v>281</v>
      </c>
      <c r="U5" s="84" t="s">
        <v>282</v>
      </c>
      <c r="V5" s="84" t="s">
        <v>265</v>
      </c>
      <c r="W5" s="84">
        <v>0</v>
      </c>
      <c r="X5" s="38" t="s">
        <v>283</v>
      </c>
      <c r="Y5" s="84">
        <v>354921721</v>
      </c>
      <c r="Z5" s="38" t="s">
        <v>284</v>
      </c>
      <c r="AA5" s="108" t="s">
        <v>293</v>
      </c>
      <c r="AB5" s="84">
        <v>42000</v>
      </c>
      <c r="AC5" s="108" t="s">
        <v>294</v>
      </c>
      <c r="AD5" s="84">
        <v>24</v>
      </c>
      <c r="AE5" s="84" t="s">
        <v>266</v>
      </c>
      <c r="AF5" s="84" t="s">
        <v>295</v>
      </c>
      <c r="AG5" s="108" t="s">
        <v>296</v>
      </c>
      <c r="AH5" s="84" t="s">
        <v>297</v>
      </c>
      <c r="AI5" s="108" t="s">
        <v>298</v>
      </c>
      <c r="AJ5" s="84">
        <v>2240</v>
      </c>
      <c r="AK5" s="84">
        <v>2240</v>
      </c>
      <c r="AL5" s="108" t="s">
        <v>299</v>
      </c>
      <c r="AM5" s="84">
        <v>21573.71</v>
      </c>
      <c r="AN5" s="112">
        <v>9786.2900000000009</v>
      </c>
      <c r="AO5" s="112">
        <v>31360</v>
      </c>
      <c r="AP5" s="112">
        <v>20426.29</v>
      </c>
      <c r="AQ5" s="112">
        <v>2466.71</v>
      </c>
      <c r="AR5" s="112">
        <v>22893</v>
      </c>
      <c r="AS5" s="112">
        <v>9450.39</v>
      </c>
      <c r="AT5" s="112">
        <v>1749.61</v>
      </c>
      <c r="AU5" s="112">
        <v>11200</v>
      </c>
      <c r="AV5" s="84">
        <v>19</v>
      </c>
      <c r="AW5" s="84"/>
      <c r="AX5" s="84"/>
      <c r="AY5" s="108"/>
      <c r="AZ5" s="84"/>
      <c r="BA5" s="84"/>
      <c r="BB5" s="84" t="s">
        <v>261</v>
      </c>
      <c r="BC5" s="84" t="s">
        <v>262</v>
      </c>
      <c r="BD5" s="108"/>
      <c r="BE5" s="84">
        <v>0</v>
      </c>
      <c r="BF5" s="38" t="s">
        <v>281</v>
      </c>
      <c r="BG5" s="84" t="s">
        <v>316</v>
      </c>
      <c r="BH5" s="114" t="s">
        <v>251</v>
      </c>
      <c r="BI5" s="38" t="s">
        <v>110</v>
      </c>
      <c r="BJ5" s="85">
        <v>45917</v>
      </c>
      <c r="BK5" s="84"/>
      <c r="BL5" s="38" t="s">
        <v>114</v>
      </c>
      <c r="BM5" s="115" t="s">
        <v>119</v>
      </c>
      <c r="BN5" s="116" t="s">
        <v>199</v>
      </c>
      <c r="BO5" s="84" t="s">
        <v>244</v>
      </c>
      <c r="BP5" s="84">
        <v>22000</v>
      </c>
      <c r="BQ5" s="117" t="s">
        <v>202</v>
      </c>
      <c r="BR5" s="118" t="s">
        <v>329</v>
      </c>
    </row>
    <row r="6" spans="1:70" s="113" customFormat="1" ht="15" customHeight="1" x14ac:dyDescent="0.35">
      <c r="A6" s="84">
        <v>2</v>
      </c>
      <c r="B6" s="38" t="s">
        <v>259</v>
      </c>
      <c r="C6" s="38" t="s">
        <v>247</v>
      </c>
      <c r="D6" s="38" t="s">
        <v>252</v>
      </c>
      <c r="E6" s="38" t="s">
        <v>252</v>
      </c>
      <c r="F6" s="38" t="s">
        <v>252</v>
      </c>
      <c r="G6" s="84" t="s">
        <v>268</v>
      </c>
      <c r="H6" s="38" t="s">
        <v>269</v>
      </c>
      <c r="I6" s="84">
        <v>52126</v>
      </c>
      <c r="J6" s="38" t="s">
        <v>285</v>
      </c>
      <c r="K6" s="84">
        <v>52126</v>
      </c>
      <c r="L6" s="84" t="s">
        <v>286</v>
      </c>
      <c r="M6" s="38" t="s">
        <v>287</v>
      </c>
      <c r="N6" s="84">
        <v>462120</v>
      </c>
      <c r="O6" s="84" t="s">
        <v>288</v>
      </c>
      <c r="P6" s="84">
        <v>711077</v>
      </c>
      <c r="Q6" s="38" t="s">
        <v>289</v>
      </c>
      <c r="R6" s="38" t="s">
        <v>260</v>
      </c>
      <c r="S6" s="84" t="s">
        <v>290</v>
      </c>
      <c r="T6" s="84" t="s">
        <v>290</v>
      </c>
      <c r="U6" s="84" t="s">
        <v>282</v>
      </c>
      <c r="V6" s="84" t="s">
        <v>265</v>
      </c>
      <c r="W6" s="84">
        <v>0</v>
      </c>
      <c r="X6" s="38" t="s">
        <v>291</v>
      </c>
      <c r="Y6" s="84">
        <v>358517918</v>
      </c>
      <c r="Z6" s="38" t="s">
        <v>292</v>
      </c>
      <c r="AA6" s="108" t="s">
        <v>300</v>
      </c>
      <c r="AB6" s="84">
        <v>44000</v>
      </c>
      <c r="AC6" s="108" t="s">
        <v>267</v>
      </c>
      <c r="AD6" s="84">
        <v>24</v>
      </c>
      <c r="AE6" s="84" t="s">
        <v>301</v>
      </c>
      <c r="AF6" s="84" t="s">
        <v>302</v>
      </c>
      <c r="AG6" s="108" t="s">
        <v>303</v>
      </c>
      <c r="AH6" s="84" t="s">
        <v>297</v>
      </c>
      <c r="AI6" s="108" t="s">
        <v>304</v>
      </c>
      <c r="AJ6" s="84">
        <v>2340</v>
      </c>
      <c r="AK6" s="84">
        <v>2340</v>
      </c>
      <c r="AL6" s="108" t="s">
        <v>305</v>
      </c>
      <c r="AM6" s="84">
        <v>12153.75</v>
      </c>
      <c r="AN6" s="112">
        <v>6566.25</v>
      </c>
      <c r="AO6" s="112">
        <v>18720</v>
      </c>
      <c r="AP6" s="112">
        <v>31846.25</v>
      </c>
      <c r="AQ6" s="112">
        <v>5937.75</v>
      </c>
      <c r="AR6" s="112">
        <v>37784</v>
      </c>
      <c r="AS6" s="112">
        <v>3376.26</v>
      </c>
      <c r="AT6" s="112">
        <v>1303.74</v>
      </c>
      <c r="AU6" s="112">
        <v>4680</v>
      </c>
      <c r="AV6" s="84">
        <v>10</v>
      </c>
      <c r="AW6" s="84"/>
      <c r="AX6" s="84"/>
      <c r="AY6" s="108"/>
      <c r="AZ6" s="84"/>
      <c r="BA6" s="84"/>
      <c r="BB6" s="84" t="s">
        <v>261</v>
      </c>
      <c r="BC6" s="84" t="s">
        <v>262</v>
      </c>
      <c r="BD6" s="108"/>
      <c r="BE6" s="84">
        <v>0</v>
      </c>
      <c r="BF6" s="38" t="s">
        <v>290</v>
      </c>
      <c r="BG6" s="84" t="s">
        <v>317</v>
      </c>
      <c r="BH6" s="114" t="s">
        <v>251</v>
      </c>
      <c r="BI6" s="38" t="s">
        <v>110</v>
      </c>
      <c r="BJ6" s="85">
        <v>45917</v>
      </c>
      <c r="BK6" s="84"/>
      <c r="BL6" s="38" t="s">
        <v>114</v>
      </c>
      <c r="BM6" s="115" t="s">
        <v>119</v>
      </c>
      <c r="BN6" s="116" t="s">
        <v>199</v>
      </c>
      <c r="BO6" s="84" t="s">
        <v>244</v>
      </c>
      <c r="BP6" s="84">
        <v>17920</v>
      </c>
      <c r="BQ6" s="117" t="s">
        <v>202</v>
      </c>
      <c r="BR6" s="118" t="s">
        <v>369</v>
      </c>
    </row>
    <row r="7" spans="1:70" s="113" customFormat="1" ht="15" customHeight="1" x14ac:dyDescent="0.35">
      <c r="A7" s="84">
        <v>3</v>
      </c>
      <c r="B7" s="38" t="s">
        <v>259</v>
      </c>
      <c r="C7" s="38" t="s">
        <v>247</v>
      </c>
      <c r="D7" s="38" t="s">
        <v>252</v>
      </c>
      <c r="E7" s="38" t="s">
        <v>252</v>
      </c>
      <c r="F7" s="38" t="s">
        <v>252</v>
      </c>
      <c r="G7" s="84" t="s">
        <v>268</v>
      </c>
      <c r="H7" s="38" t="s">
        <v>269</v>
      </c>
      <c r="I7" s="84">
        <v>52069</v>
      </c>
      <c r="J7" s="38" t="s">
        <v>276</v>
      </c>
      <c r="K7" s="84">
        <v>52069</v>
      </c>
      <c r="L7" s="84" t="s">
        <v>277</v>
      </c>
      <c r="M7" s="38" t="s">
        <v>278</v>
      </c>
      <c r="N7" s="84">
        <v>86044</v>
      </c>
      <c r="O7" s="84" t="s">
        <v>279</v>
      </c>
      <c r="P7" s="84">
        <v>524349</v>
      </c>
      <c r="Q7" s="38" t="s">
        <v>280</v>
      </c>
      <c r="R7" s="38" t="s">
        <v>260</v>
      </c>
      <c r="S7" s="84" t="s">
        <v>306</v>
      </c>
      <c r="T7" s="84" t="s">
        <v>306</v>
      </c>
      <c r="U7" s="84" t="s">
        <v>282</v>
      </c>
      <c r="V7" s="84" t="s">
        <v>265</v>
      </c>
      <c r="W7" s="84">
        <v>541</v>
      </c>
      <c r="X7" s="38" t="s">
        <v>307</v>
      </c>
      <c r="Y7" s="84">
        <v>353613744</v>
      </c>
      <c r="Z7" s="38" t="s">
        <v>308</v>
      </c>
      <c r="AA7" s="108" t="s">
        <v>310</v>
      </c>
      <c r="AB7" s="84">
        <v>52000</v>
      </c>
      <c r="AC7" s="108" t="s">
        <v>294</v>
      </c>
      <c r="AD7" s="84">
        <v>24</v>
      </c>
      <c r="AE7" s="84" t="s">
        <v>301</v>
      </c>
      <c r="AF7" s="84" t="s">
        <v>311</v>
      </c>
      <c r="AG7" s="108" t="s">
        <v>312</v>
      </c>
      <c r="AH7" s="84" t="s">
        <v>313</v>
      </c>
      <c r="AI7" s="108" t="s">
        <v>314</v>
      </c>
      <c r="AJ7" s="84">
        <v>2780</v>
      </c>
      <c r="AK7" s="84">
        <v>2780</v>
      </c>
      <c r="AL7" s="108" t="s">
        <v>315</v>
      </c>
      <c r="AM7" s="84">
        <v>43798.74</v>
      </c>
      <c r="AN7" s="112">
        <v>14581.26</v>
      </c>
      <c r="AO7" s="112">
        <v>58380</v>
      </c>
      <c r="AP7" s="112">
        <v>8201.26</v>
      </c>
      <c r="AQ7" s="112">
        <v>351.74</v>
      </c>
      <c r="AR7" s="112">
        <v>8553</v>
      </c>
      <c r="AS7" s="112">
        <v>2605.86</v>
      </c>
      <c r="AT7" s="112">
        <v>174.14</v>
      </c>
      <c r="AU7" s="112">
        <v>2780</v>
      </c>
      <c r="AV7" s="84">
        <v>22</v>
      </c>
      <c r="AW7" s="84"/>
      <c r="AX7" s="84"/>
      <c r="AY7" s="108"/>
      <c r="AZ7" s="84"/>
      <c r="BA7" s="84"/>
      <c r="BB7" s="84" t="s">
        <v>261</v>
      </c>
      <c r="BC7" s="84" t="s">
        <v>262</v>
      </c>
      <c r="BD7" s="108"/>
      <c r="BE7" s="84">
        <v>0</v>
      </c>
      <c r="BF7" s="38" t="s">
        <v>306</v>
      </c>
      <c r="BG7" s="84" t="s">
        <v>309</v>
      </c>
      <c r="BH7" s="114" t="s">
        <v>251</v>
      </c>
      <c r="BI7" s="38" t="s">
        <v>110</v>
      </c>
      <c r="BJ7" s="85">
        <v>45917</v>
      </c>
      <c r="BK7" s="84"/>
      <c r="BL7" s="38" t="s">
        <v>114</v>
      </c>
      <c r="BM7" s="115" t="s">
        <v>119</v>
      </c>
      <c r="BN7" s="116" t="s">
        <v>200</v>
      </c>
      <c r="BO7" s="84" t="s">
        <v>244</v>
      </c>
      <c r="BP7" s="84">
        <v>6290</v>
      </c>
      <c r="BQ7" s="117" t="s">
        <v>202</v>
      </c>
      <c r="BR7" s="118" t="s">
        <v>373</v>
      </c>
    </row>
    <row r="8" spans="1:70" s="113" customFormat="1" ht="15" customHeight="1" x14ac:dyDescent="0.35">
      <c r="A8" s="84">
        <v>4</v>
      </c>
      <c r="B8" s="38" t="s">
        <v>259</v>
      </c>
      <c r="C8" s="38" t="s">
        <v>247</v>
      </c>
      <c r="D8" s="38" t="s">
        <v>252</v>
      </c>
      <c r="E8" s="38" t="s">
        <v>252</v>
      </c>
      <c r="F8" s="38" t="s">
        <v>252</v>
      </c>
      <c r="G8" s="84" t="s">
        <v>268</v>
      </c>
      <c r="H8" s="38" t="s">
        <v>269</v>
      </c>
      <c r="I8" s="84">
        <v>52076</v>
      </c>
      <c r="J8" s="38" t="s">
        <v>318</v>
      </c>
      <c r="K8" s="84">
        <v>52076</v>
      </c>
      <c r="L8" s="84" t="s">
        <v>277</v>
      </c>
      <c r="M8" s="38" t="s">
        <v>278</v>
      </c>
      <c r="N8" s="84">
        <v>86944</v>
      </c>
      <c r="O8" s="84" t="s">
        <v>319</v>
      </c>
      <c r="P8" s="84">
        <v>122122</v>
      </c>
      <c r="Q8" s="38" t="s">
        <v>320</v>
      </c>
      <c r="R8" s="38" t="s">
        <v>260</v>
      </c>
      <c r="S8" s="84" t="s">
        <v>321</v>
      </c>
      <c r="T8" s="84" t="s">
        <v>321</v>
      </c>
      <c r="U8" s="84" t="s">
        <v>322</v>
      </c>
      <c r="V8" s="84" t="s">
        <v>323</v>
      </c>
      <c r="W8" s="84">
        <v>0</v>
      </c>
      <c r="X8" s="38" t="s">
        <v>291</v>
      </c>
      <c r="Y8" s="84">
        <v>354752839</v>
      </c>
      <c r="Z8" s="38" t="s">
        <v>324</v>
      </c>
      <c r="AA8" s="108" t="s">
        <v>325</v>
      </c>
      <c r="AB8" s="84">
        <v>42000</v>
      </c>
      <c r="AC8" s="108" t="s">
        <v>294</v>
      </c>
      <c r="AD8" s="84">
        <v>24</v>
      </c>
      <c r="AE8" s="84" t="s">
        <v>266</v>
      </c>
      <c r="AF8" s="84" t="s">
        <v>326</v>
      </c>
      <c r="AG8" s="108" t="s">
        <v>327</v>
      </c>
      <c r="AH8" s="84" t="s">
        <v>297</v>
      </c>
      <c r="AI8" s="108" t="s">
        <v>298</v>
      </c>
      <c r="AJ8" s="84">
        <v>2240</v>
      </c>
      <c r="AK8" s="84">
        <v>2240</v>
      </c>
      <c r="AL8" s="108" t="s">
        <v>328</v>
      </c>
      <c r="AM8" s="84">
        <v>21310.33</v>
      </c>
      <c r="AN8" s="112">
        <v>10049.67</v>
      </c>
      <c r="AO8" s="112">
        <v>31360</v>
      </c>
      <c r="AP8" s="112">
        <v>20689.669999999998</v>
      </c>
      <c r="AQ8" s="112">
        <v>2527.33</v>
      </c>
      <c r="AR8" s="112">
        <v>23217</v>
      </c>
      <c r="AS8" s="112">
        <v>9421.61</v>
      </c>
      <c r="AT8" s="112">
        <v>1778.39</v>
      </c>
      <c r="AU8" s="112">
        <v>11200</v>
      </c>
      <c r="AV8" s="84">
        <v>19</v>
      </c>
      <c r="AW8" s="84"/>
      <c r="AX8" s="84"/>
      <c r="AY8" s="108"/>
      <c r="AZ8" s="84"/>
      <c r="BA8" s="84"/>
      <c r="BB8" s="84" t="s">
        <v>261</v>
      </c>
      <c r="BC8" s="84" t="s">
        <v>262</v>
      </c>
      <c r="BD8" s="108"/>
      <c r="BE8" s="84">
        <v>0</v>
      </c>
      <c r="BF8" s="38" t="s">
        <v>321</v>
      </c>
      <c r="BG8" s="84" t="s">
        <v>309</v>
      </c>
      <c r="BH8" s="114" t="s">
        <v>251</v>
      </c>
      <c r="BI8" s="38" t="s">
        <v>110</v>
      </c>
      <c r="BJ8" s="85">
        <v>45917</v>
      </c>
      <c r="BK8" s="84"/>
      <c r="BL8" s="38" t="s">
        <v>114</v>
      </c>
      <c r="BM8" s="115" t="s">
        <v>119</v>
      </c>
      <c r="BN8" s="116" t="s">
        <v>200</v>
      </c>
      <c r="BO8" s="84" t="s">
        <v>246</v>
      </c>
      <c r="BP8" s="84"/>
      <c r="BQ8" s="117"/>
      <c r="BR8" s="118" t="s">
        <v>368</v>
      </c>
    </row>
    <row r="9" spans="1:70" s="113" customFormat="1" ht="15" customHeight="1" x14ac:dyDescent="0.35">
      <c r="A9" s="84">
        <v>5</v>
      </c>
      <c r="B9" s="38" t="s">
        <v>259</v>
      </c>
      <c r="C9" s="38" t="s">
        <v>247</v>
      </c>
      <c r="D9" s="38" t="s">
        <v>252</v>
      </c>
      <c r="E9" s="38" t="s">
        <v>252</v>
      </c>
      <c r="F9" s="38" t="s">
        <v>252</v>
      </c>
      <c r="G9" s="84" t="s">
        <v>268</v>
      </c>
      <c r="H9" s="38" t="s">
        <v>269</v>
      </c>
      <c r="I9" s="84">
        <v>52076</v>
      </c>
      <c r="J9" s="38" t="s">
        <v>318</v>
      </c>
      <c r="K9" s="84">
        <v>52076</v>
      </c>
      <c r="L9" s="84" t="s">
        <v>277</v>
      </c>
      <c r="M9" s="38" t="s">
        <v>278</v>
      </c>
      <c r="N9" s="84">
        <v>85422</v>
      </c>
      <c r="O9" s="84" t="s">
        <v>330</v>
      </c>
      <c r="P9" s="84">
        <v>120233</v>
      </c>
      <c r="Q9" s="38" t="s">
        <v>331</v>
      </c>
      <c r="R9" s="38" t="s">
        <v>260</v>
      </c>
      <c r="S9" s="84" t="s">
        <v>332</v>
      </c>
      <c r="T9" s="84" t="s">
        <v>332</v>
      </c>
      <c r="U9" s="84" t="s">
        <v>322</v>
      </c>
      <c r="V9" s="84" t="s">
        <v>265</v>
      </c>
      <c r="W9" s="84">
        <v>541</v>
      </c>
      <c r="X9" s="38" t="s">
        <v>333</v>
      </c>
      <c r="Y9" s="84">
        <v>352559725</v>
      </c>
      <c r="Z9" s="38" t="s">
        <v>334</v>
      </c>
      <c r="AA9" s="108" t="s">
        <v>339</v>
      </c>
      <c r="AB9" s="84">
        <v>42000</v>
      </c>
      <c r="AC9" s="108" t="s">
        <v>340</v>
      </c>
      <c r="AD9" s="84">
        <v>24</v>
      </c>
      <c r="AE9" s="84" t="s">
        <v>266</v>
      </c>
      <c r="AF9" s="84" t="s">
        <v>341</v>
      </c>
      <c r="AG9" s="108" t="s">
        <v>342</v>
      </c>
      <c r="AH9" s="84" t="s">
        <v>313</v>
      </c>
      <c r="AI9" s="108" t="s">
        <v>343</v>
      </c>
      <c r="AJ9" s="84">
        <v>2240</v>
      </c>
      <c r="AK9" s="84">
        <v>2240</v>
      </c>
      <c r="AL9" s="108" t="s">
        <v>344</v>
      </c>
      <c r="AM9" s="84">
        <v>28416.77</v>
      </c>
      <c r="AN9" s="112">
        <v>11903.23</v>
      </c>
      <c r="AO9" s="112">
        <v>40320</v>
      </c>
      <c r="AP9" s="112">
        <v>13583.23</v>
      </c>
      <c r="AQ9" s="112">
        <v>-331.23</v>
      </c>
      <c r="AR9" s="112">
        <v>13252</v>
      </c>
      <c r="AS9" s="112">
        <v>13123.08</v>
      </c>
      <c r="AT9" s="112">
        <v>128.91999999999999</v>
      </c>
      <c r="AU9" s="112">
        <v>13252</v>
      </c>
      <c r="AV9" s="84">
        <v>24</v>
      </c>
      <c r="AW9" s="84"/>
      <c r="AX9" s="84"/>
      <c r="AY9" s="108"/>
      <c r="AZ9" s="84"/>
      <c r="BA9" s="84"/>
      <c r="BB9" s="84" t="s">
        <v>261</v>
      </c>
      <c r="BC9" s="84" t="s">
        <v>262</v>
      </c>
      <c r="BD9" s="108"/>
      <c r="BE9" s="84">
        <v>0</v>
      </c>
      <c r="BF9" s="38" t="s">
        <v>332</v>
      </c>
      <c r="BG9" s="84" t="s">
        <v>352</v>
      </c>
      <c r="BH9" s="114" t="s">
        <v>251</v>
      </c>
      <c r="BI9" s="38" t="s">
        <v>110</v>
      </c>
      <c r="BJ9" s="85">
        <v>45917</v>
      </c>
      <c r="BK9" s="84"/>
      <c r="BL9" s="38" t="s">
        <v>114</v>
      </c>
      <c r="BM9" s="115" t="s">
        <v>119</v>
      </c>
      <c r="BN9" s="116" t="s">
        <v>199</v>
      </c>
      <c r="BO9" s="84" t="s">
        <v>244</v>
      </c>
      <c r="BP9" s="84">
        <v>2240</v>
      </c>
      <c r="BQ9" s="117" t="s">
        <v>202</v>
      </c>
      <c r="BR9" s="118" t="s">
        <v>354</v>
      </c>
    </row>
    <row r="10" spans="1:70" s="113" customFormat="1" ht="15" customHeight="1" x14ac:dyDescent="0.35">
      <c r="A10" s="84">
        <v>6</v>
      </c>
      <c r="B10" s="38" t="s">
        <v>259</v>
      </c>
      <c r="C10" s="38" t="s">
        <v>247</v>
      </c>
      <c r="D10" s="38" t="s">
        <v>252</v>
      </c>
      <c r="E10" s="38" t="s">
        <v>252</v>
      </c>
      <c r="F10" s="38" t="s">
        <v>252</v>
      </c>
      <c r="G10" s="84" t="s">
        <v>268</v>
      </c>
      <c r="H10" s="38" t="s">
        <v>269</v>
      </c>
      <c r="I10" s="84">
        <v>52069</v>
      </c>
      <c r="J10" s="38" t="s">
        <v>276</v>
      </c>
      <c r="K10" s="84">
        <v>52069</v>
      </c>
      <c r="L10" s="84" t="s">
        <v>277</v>
      </c>
      <c r="M10" s="38" t="s">
        <v>278</v>
      </c>
      <c r="N10" s="84">
        <v>86044</v>
      </c>
      <c r="O10" s="84" t="s">
        <v>279</v>
      </c>
      <c r="P10" s="84">
        <v>121039</v>
      </c>
      <c r="Q10" s="38" t="s">
        <v>335</v>
      </c>
      <c r="R10" s="38" t="s">
        <v>260</v>
      </c>
      <c r="S10" s="84" t="s">
        <v>336</v>
      </c>
      <c r="T10" s="84" t="s">
        <v>336</v>
      </c>
      <c r="U10" s="84" t="s">
        <v>322</v>
      </c>
      <c r="V10" s="84" t="s">
        <v>265</v>
      </c>
      <c r="W10" s="84">
        <v>0</v>
      </c>
      <c r="X10" s="38" t="s">
        <v>337</v>
      </c>
      <c r="Y10" s="84">
        <v>354607402</v>
      </c>
      <c r="Z10" s="38" t="s">
        <v>338</v>
      </c>
      <c r="AA10" s="108" t="s">
        <v>345</v>
      </c>
      <c r="AB10" s="84">
        <v>73000</v>
      </c>
      <c r="AC10" s="108" t="s">
        <v>294</v>
      </c>
      <c r="AD10" s="84">
        <v>24</v>
      </c>
      <c r="AE10" s="84" t="s">
        <v>346</v>
      </c>
      <c r="AF10" s="84" t="s">
        <v>347</v>
      </c>
      <c r="AG10" s="108" t="s">
        <v>348</v>
      </c>
      <c r="AH10" s="84" t="s">
        <v>349</v>
      </c>
      <c r="AI10" s="108" t="s">
        <v>350</v>
      </c>
      <c r="AJ10" s="84">
        <v>3900</v>
      </c>
      <c r="AK10" s="84">
        <v>3900</v>
      </c>
      <c r="AL10" s="108" t="s">
        <v>351</v>
      </c>
      <c r="AM10" s="84">
        <v>44779.49</v>
      </c>
      <c r="AN10" s="112">
        <v>17620.509999999998</v>
      </c>
      <c r="AO10" s="112">
        <v>62400</v>
      </c>
      <c r="AP10" s="112">
        <v>28220.51</v>
      </c>
      <c r="AQ10" s="112">
        <v>2711.49</v>
      </c>
      <c r="AR10" s="112">
        <v>30932</v>
      </c>
      <c r="AS10" s="112">
        <v>13647.49</v>
      </c>
      <c r="AT10" s="112">
        <v>1952.51</v>
      </c>
      <c r="AU10" s="112">
        <v>15600</v>
      </c>
      <c r="AV10" s="84">
        <v>20</v>
      </c>
      <c r="AW10" s="84"/>
      <c r="AX10" s="84"/>
      <c r="AY10" s="108"/>
      <c r="AZ10" s="84"/>
      <c r="BA10" s="84"/>
      <c r="BB10" s="84" t="s">
        <v>261</v>
      </c>
      <c r="BC10" s="84" t="s">
        <v>262</v>
      </c>
      <c r="BD10" s="108"/>
      <c r="BE10" s="84">
        <v>0</v>
      </c>
      <c r="BF10" s="38" t="s">
        <v>336</v>
      </c>
      <c r="BG10" s="84" t="s">
        <v>353</v>
      </c>
      <c r="BH10" s="114" t="s">
        <v>251</v>
      </c>
      <c r="BI10" s="38" t="s">
        <v>110</v>
      </c>
      <c r="BJ10" s="85">
        <v>45917</v>
      </c>
      <c r="BK10" s="84"/>
      <c r="BL10" s="38" t="s">
        <v>114</v>
      </c>
      <c r="BM10" s="115" t="s">
        <v>119</v>
      </c>
      <c r="BN10" s="116" t="s">
        <v>199</v>
      </c>
      <c r="BO10" s="84" t="s">
        <v>244</v>
      </c>
      <c r="BP10" s="84">
        <v>3900</v>
      </c>
      <c r="BQ10" s="117" t="s">
        <v>201</v>
      </c>
      <c r="BR10" s="118" t="s">
        <v>355</v>
      </c>
    </row>
    <row r="11" spans="1:70" s="113" customFormat="1" ht="15" customHeight="1" x14ac:dyDescent="0.35">
      <c r="A11" s="84">
        <v>7</v>
      </c>
      <c r="B11" s="38" t="s">
        <v>259</v>
      </c>
      <c r="C11" s="38" t="s">
        <v>247</v>
      </c>
      <c r="D11" s="38" t="s">
        <v>252</v>
      </c>
      <c r="E11" s="38" t="s">
        <v>252</v>
      </c>
      <c r="F11" s="38" t="s">
        <v>252</v>
      </c>
      <c r="G11" s="84" t="s">
        <v>268</v>
      </c>
      <c r="H11" s="38" t="s">
        <v>269</v>
      </c>
      <c r="I11" s="84">
        <v>52076</v>
      </c>
      <c r="J11" s="38" t="s">
        <v>318</v>
      </c>
      <c r="K11" s="84">
        <v>52076</v>
      </c>
      <c r="L11" s="84" t="s">
        <v>277</v>
      </c>
      <c r="M11" s="38" t="s">
        <v>278</v>
      </c>
      <c r="N11" s="84">
        <v>345790</v>
      </c>
      <c r="O11" s="84" t="s">
        <v>356</v>
      </c>
      <c r="P11" s="84">
        <v>518256</v>
      </c>
      <c r="Q11" s="38" t="s">
        <v>357</v>
      </c>
      <c r="R11" s="38" t="s">
        <v>260</v>
      </c>
      <c r="S11" s="84" t="s">
        <v>358</v>
      </c>
      <c r="T11" s="84" t="s">
        <v>358</v>
      </c>
      <c r="U11" s="84" t="s">
        <v>282</v>
      </c>
      <c r="V11" s="84" t="s">
        <v>265</v>
      </c>
      <c r="W11" s="84">
        <v>541</v>
      </c>
      <c r="X11" s="38" t="s">
        <v>359</v>
      </c>
      <c r="Y11" s="84">
        <v>352159983</v>
      </c>
      <c r="Z11" s="38" t="s">
        <v>360</v>
      </c>
      <c r="AA11" s="108" t="s">
        <v>361</v>
      </c>
      <c r="AB11" s="84">
        <v>42000</v>
      </c>
      <c r="AC11" s="108" t="s">
        <v>362</v>
      </c>
      <c r="AD11" s="84">
        <v>24</v>
      </c>
      <c r="AE11" s="84" t="s">
        <v>266</v>
      </c>
      <c r="AF11" s="84" t="s">
        <v>363</v>
      </c>
      <c r="AG11" s="108" t="s">
        <v>364</v>
      </c>
      <c r="AH11" s="84" t="s">
        <v>313</v>
      </c>
      <c r="AI11" s="108" t="s">
        <v>365</v>
      </c>
      <c r="AJ11" s="84">
        <v>2240</v>
      </c>
      <c r="AK11" s="84">
        <v>2240</v>
      </c>
      <c r="AL11" s="108" t="s">
        <v>366</v>
      </c>
      <c r="AM11" s="84">
        <v>34687.53</v>
      </c>
      <c r="AN11" s="112">
        <v>12352.47</v>
      </c>
      <c r="AO11" s="112">
        <v>47040</v>
      </c>
      <c r="AP11" s="112">
        <v>7312.47</v>
      </c>
      <c r="AQ11" s="112">
        <v>328.53</v>
      </c>
      <c r="AR11" s="112">
        <v>7641</v>
      </c>
      <c r="AS11" s="112">
        <v>7312.47</v>
      </c>
      <c r="AT11" s="112">
        <v>328.53</v>
      </c>
      <c r="AU11" s="112">
        <v>7641</v>
      </c>
      <c r="AV11" s="84">
        <v>25</v>
      </c>
      <c r="AW11" s="84"/>
      <c r="AX11" s="84"/>
      <c r="AY11" s="108"/>
      <c r="AZ11" s="84"/>
      <c r="BA11" s="84"/>
      <c r="BB11" s="84" t="s">
        <v>261</v>
      </c>
      <c r="BC11" s="84" t="s">
        <v>262</v>
      </c>
      <c r="BD11" s="108"/>
      <c r="BE11" s="84">
        <v>0</v>
      </c>
      <c r="BF11" s="38" t="s">
        <v>358</v>
      </c>
      <c r="BG11" s="84" t="s">
        <v>367</v>
      </c>
      <c r="BH11" s="114" t="s">
        <v>251</v>
      </c>
      <c r="BI11" s="38" t="s">
        <v>110</v>
      </c>
      <c r="BJ11" s="85">
        <v>45917</v>
      </c>
      <c r="BK11" s="84"/>
      <c r="BL11" s="38" t="s">
        <v>114</v>
      </c>
      <c r="BM11" s="115" t="s">
        <v>119</v>
      </c>
      <c r="BN11" s="116" t="s">
        <v>200</v>
      </c>
      <c r="BO11" s="84" t="s">
        <v>246</v>
      </c>
      <c r="BP11" s="84"/>
      <c r="BQ11" s="117"/>
      <c r="BR11" s="118" t="s">
        <v>368</v>
      </c>
    </row>
    <row r="12" spans="1:70" s="113" customFormat="1" ht="15" customHeight="1" x14ac:dyDescent="0.35">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Ejaz Ahmad</cp:lastModifiedBy>
  <cp:lastPrinted>2025-05-06T06:37:39Z</cp:lastPrinted>
  <dcterms:created xsi:type="dcterms:W3CDTF">2023-04-07T11:05:50Z</dcterms:created>
  <dcterms:modified xsi:type="dcterms:W3CDTF">2025-09-18T07:11:22Z</dcterms:modified>
</cp:coreProperties>
</file>