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Arwal CSS 109721/"/>
    </mc:Choice>
  </mc:AlternateContent>
  <xr:revisionPtr revIDLastSave="4" documentId="13_ncr:1_{9A32F127-9DD2-4F11-9C1A-72595711E727}" xr6:coauthVersionLast="47" xr6:coauthVersionMax="47" xr10:uidLastSave="{98E6DA8C-2C7F-4552-A9BE-3269E7966A8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<sst xmlns="http://schemas.openxmlformats.org/spreadsheetml/2006/main" count="349" uniqueCount="300">
  <si>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</si>
  <si>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</si>
  <si>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</si>
  <si>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</si>
  <si>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</si>
  <si>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</si>
  <si>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</si>
  <si>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</si>
  <si>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</si>
  <si>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</si>
  <si>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</si>
  <si>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</si>
  <si>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</si>
  <si>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</si>
  <si>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</si>
  <si>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</si>
  <si>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</si>
  <si>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</si>
  <si>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</si>
  <si>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</si>
  <si>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</si>
  <si>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</si>
  <si>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</si>
  <si>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</si>
  <si>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</si>
  <si>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</si>
  <si>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</si>
  <si>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</si>
  <si>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</si>
  <si>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</si>
  <si>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</si>
  <si>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</si>
  <si>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</si>
  <si>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</si>
  <si>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</si>
  <si>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</si>
  <si>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</si>
  <si>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</si>
  <si>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</si>
  <si>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</si>
  <si>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</si>
  <si>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</si>
  <si>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</si>
  <si>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</si>
  <si>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</si>
  <si>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</si>
  <si>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</si>
  <si>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</si>
  <si>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</si>
  <si>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</si>
  <si>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</si>
  <si>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</si>
  <si>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</si>
  <si>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</si>
  <si>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</si>
  <si>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</si>
  <si>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</si>
  <si>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</si>
  <si>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</si>
  <si>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</si>
  <si>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</si>
  <si>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</si>
  <si>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</si>
  <si>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</si>
  <si>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</si>
  <si>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</si>
  <si>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</si>
  <si>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</si>
  <si>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</si>
  <si>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</si>
  <si>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</si>
  <si>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</si>
  <si>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</si>
  <si>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</si>
  <si>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</si>
  <si>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</si>
  <si>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</si>
  <si>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</si>
  <si>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</si>
  <si>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</si>
  <si>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</si>
  <si>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</si>
  <si>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</si>
  <si>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</si>
  <si>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</si>
  <si>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</si>
  <si>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</si>
  <si>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</si>
  <si>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</si>
  <si>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</si>
  <si>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</si>
  <si>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</si>
  <si>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</si>
  <si>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</si>
  <si>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</si>
  <si>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</si>
  <si>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</si>
  <si>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</si>
  <si>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</si>
  <si>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</si>
  <si>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</si>
  <si>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</si>
  <si>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</si>
  <si>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</si>
  <si>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</si>
  <si>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</si>
  <si>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</si>
  <si>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</si>
  <si>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</si>
  <si>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</si>
  <si>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</si>
  <si>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</si>
  <si>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</si>
  <si>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</si>
  <si>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</si>
  <si>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</si>
  <si>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</si>
  <si>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</si>
  <si>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</si>
  <si>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</si>
  <si>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</si>
  <si>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</si>
  <si>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</si>
  <si>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</si>
  <si>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</si>
  <si>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</si>
  <si>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</si>
  <si>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</si>
  <si>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</si>
  <si>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</si>
  <si>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</si>
  <si>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</si>
  <si>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</si>
  <si>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</si>
  <si>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</si>
  <si>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</si>
  <si>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</si>
  <si>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</si>
  <si>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</si>
  <si>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</si>
  <si>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</si>
  <si>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</si>
  <si>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</si>
  <si>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</si>
  <si>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</si>
  <si>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</si>
  <si>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</si>
  <si>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</si>
  <si>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</si>
  <si>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</si>
  <si>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</si>
  <si>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</si>
  <si>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</si>
  <si>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</si>
  <si>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</si>
  <si>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</si>
  <si>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</si>
  <si>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</si>
  <si>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</si>
  <si>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</si>
  <si>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</si>
  <si>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</si>
  <si>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</si>
  <si>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</si>
  <si>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</si>
  <si>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</si>
  <si>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</si>
  <si>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</si>
  <si>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</si>
  <si>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</si>
  <si>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</si>
  <si>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</si>
  <si>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</si>
  <si>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</si>
  <si>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</si>
  <si>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</si>
  <si>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</si>
  <si>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</si>
  <si>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</si>
  <si>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</si>
  <si>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</si>
  <si>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</si>
  <si>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</si>
  <si>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</si>
  <si>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</si>
  <si>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</si>
  <si>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</si>
  <si>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</si>
  <si>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</si>
  <si>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</si>
  <si>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</si>
  <si>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</si>
  <si>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</si>
  <si>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</si>
  <si>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</si>
  <si>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</si>
  <si>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</si>
  <si>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</si>
  <si>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</si>
  <si>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</si>
  <si>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</si>
  <si>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</si>
  <si>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</si>
  <si>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</si>
  <si>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</si>
  <si>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</si>
  <si>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</si>
  <si>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</si>
  <si>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</si>
  <si>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</si>
  <si>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</si>
  <si>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</si>
  <si>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</si>
  <si>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</si>
  <si>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</si>
  <si>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</si>
  <si>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</si>
  <si>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</si>
  <si>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</si>
  <si>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</si>
  <si>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</si>
  <si>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</si>
  <si>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</si>
  <si>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</si>
  <si>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</si>
  <si>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</si>
  <si>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</si>
  <si>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</si>
  <si>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</si>
  <si>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</si>
  <si>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</si>
  <si>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</si>
  <si>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</si>
  <si>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</si>
  <si>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</si>
  <si>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</si>
  <si>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</si>
  <si>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</si>
  <si>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</si>
  <si>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</si>
  <si>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</si>
  <si>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</si>
  <si>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</si>
  <si>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</si>
  <si>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</si>
  <si>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</si>
  <si>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</si>
  <si>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Patna</t>
  </si>
  <si>
    <t>Masaurhi</t>
  </si>
  <si>
    <t>BH2685</t>
  </si>
  <si>
    <t>Arwal</t>
  </si>
  <si>
    <t>SF0098440</t>
  </si>
  <si>
    <t>Manish Kumar</t>
  </si>
  <si>
    <t>Chetana</t>
  </si>
  <si>
    <t>HINDU</t>
  </si>
  <si>
    <t>1</t>
  </si>
  <si>
    <t>&gt; 2 to 4 Years</t>
  </si>
  <si>
    <t>Open</t>
  </si>
  <si>
    <t>Alok  Kumar/SF0075590</t>
  </si>
  <si>
    <t>CA</t>
  </si>
  <si>
    <t>Baliram kumar</t>
  </si>
  <si>
    <t>SF0076058</t>
  </si>
  <si>
    <t>Dual Staff</t>
  </si>
  <si>
    <t>Available &amp; Updated</t>
  </si>
  <si>
    <t>Uttam Kumar</t>
  </si>
  <si>
    <t>SF0074917</t>
  </si>
  <si>
    <t>SBM</t>
  </si>
  <si>
    <t>G1</t>
  </si>
  <si>
    <t>G2</t>
  </si>
  <si>
    <t>Akshay kumar kumar</t>
  </si>
  <si>
    <t>SF0070292</t>
  </si>
  <si>
    <t>Branch Quality Manager</t>
  </si>
  <si>
    <t>FIR Not Filled</t>
  </si>
  <si>
    <t>CSS</t>
  </si>
  <si>
    <t>Completed-Report Submitted</t>
  </si>
  <si>
    <t>Terminated</t>
  </si>
  <si>
    <t>Raj Kumar/SF0054441</t>
  </si>
  <si>
    <t>Rajesh kumar/SF0050524</t>
  </si>
  <si>
    <t>Vivek Singh/SF0090494</t>
  </si>
  <si>
    <t>Saket Nath Thakur/SF0062081</t>
  </si>
  <si>
    <t>Report generation date &amp; time: Saturday, September 13, 2025 12:43 PM</t>
  </si>
  <si>
    <t>Loan Outstanding Report Detailed as on 13-Sep-2025</t>
  </si>
  <si>
    <t>Fatehpur</t>
  </si>
  <si>
    <t>Fatehpur C1</t>
  </si>
  <si>
    <t>Fatehpur C1 Amrit1</t>
  </si>
  <si>
    <t>SSF3991524</t>
  </si>
  <si>
    <t>SC</t>
  </si>
  <si>
    <t>Bags Business</t>
  </si>
  <si>
    <t>LALJHARI DEVI</t>
  </si>
  <si>
    <t>23-Jun-2023</t>
  </si>
  <si>
    <t>04</t>
  </si>
  <si>
    <t>2.23 Yrs</t>
  </si>
  <si>
    <t>23 Jun 2023</t>
  </si>
  <si>
    <t>04-Aug-2023</t>
  </si>
  <si>
    <t>06-May-2025</t>
  </si>
  <si>
    <t>6299972382</t>
  </si>
  <si>
    <t>On dated 04-04-25 Rs.7810 member paid through UPI to LO's personal UPI account for pre closure her loan but LO not deposited into branch and he paid the EMI regular basis from Aprr'25 to May'25 for continuous 02 months EMI @ 1970. Till now total Rs.3940 paid by him and rest of the amount of Rs. 3870 kept with him.</t>
  </si>
  <si>
    <t>On dated 04-04-2025 ,Rs.7810 member paid through UPI to LO's personal UPI account for pre closure her loan but LO not deposited into branch and he paid the EMI regular basis from Aprr'25 to May'25 for continuous 02 months EMI @ 1970. Till now total Rs.3940 paid by him and rest of the amount of Rs. 3870 kept with him.</t>
  </si>
  <si>
    <t>FN25-26-02318</t>
  </si>
  <si>
    <t xml:space="preserve">1.Fraud has been identified by CSS team on 01-09-2025 against CA Baliram kumar/SF0076058
2.Complain team raised complain on 23-09-2025 vide complain number FN25-26-02318.
3.At the time of Complain raised CSS.
4.LO was Terminated on 17-07-2025.
5.After verification done by Audit team out of 1 borrowers 1 borrowers were affected of Rs.3870.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</si>
</sst>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BH2685</v>
      </c>
      <c r="D5" s="63" t="str">
        <f>IF('Physical Cash at Safe'!D28="Yes", 'Physical Cash at Safe'!A4, 'Borrower Wise Details'!C5)</f>
        <v>Arwal</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45901</v>
      </c>
      <c r="H5" s="107" t="s">
        <v>273</v>
      </c>
      <c r="I5" s="61">
        <v>45903</v>
      </c>
      <c r="J5" s="74" t="str">
        <f>IF('Physical Cash at Safe'!D28="Yes",'Physical Cash at Safe'!E28,IF('Borrower Wise Details'!D5&lt;&gt;"",'Borrower Wise Details'!D5,""))</f>
        <v>FN25-26-02318</v>
      </c>
      <c r="K5" s="81">
        <v>1</v>
      </c>
      <c r="L5" s="82">
        <v>7810</v>
      </c>
      <c r="M5" s="82">
        <v>0</v>
      </c>
      <c r="N5" s="82" t="s">
        <v>276</v>
      </c>
      <c r="O5" s="82" t="s">
        <v>277</v>
      </c>
      <c r="P5" s="82" t="s">
        <v>278</v>
      </c>
      <c r="Q5" s="82" t="s">
        <v>279</v>
      </c>
      <c r="R5" s="75" t="str">
        <f>IF('Physical Cash at Safe'!$D$28="Yes", 'Physical Cash at Safe'!$A$28, IF('Borrower Wise Details'!F5&lt;&gt;"", 'Borrower Wise Details'!F5, ""))</f>
        <v>Baliram kumar</v>
      </c>
      <c r="S5" s="74" t="str">
        <f>IF('Physical Cash at Safe'!$D$28="Yes", 'Physical Cash at Safe'!$C$28, IF('Borrower Wise Details'!H5&lt;&gt;"", 'Borrower Wise Details'!H5, ""))</f>
        <v>CA</v>
      </c>
      <c r="T5" s="74" t="str">
        <f>IF('Physical Cash at Safe'!$D$28="Yes", 'Physical Cash at Safe'!$B$28, IF('Borrower Wise Details'!G5&lt;&gt;"", 'Borrower Wise Details'!G5, ""))</f>
        <v>SF0076058</v>
      </c>
      <c r="U5" s="77" t="s">
        <v>275</v>
      </c>
      <c r="V5" s="61">
        <v>45855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274</v>
      </c>
      <c r="Z5" s="61">
        <v>45913</v>
      </c>
      <c r="AA5" s="61">
        <v>45913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7810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3940</v>
      </c>
      <c r="AE5" s="126">
        <f>IF(AND(AC5="", AD5=""), "", IF(AD5="", AC5, AC5 - IF(ISNUMBER(AD5), AD5, 0)))</f>
        <v>3870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45923</v>
      </c>
      <c r="AH5" s="70" t="s">
        <v>299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BH2685</v>
      </c>
      <c r="C5" s="50" t="str">
        <f>IF('Fraud Investigation Report'!D5="", "", 'Fraud Investigation Report'!D5)</f>
        <v>Arwal</v>
      </c>
      <c r="D5" s="68" t="str">
        <f>IF(OR('Fraud Investigation Report'!R5="", 'Fraud Investigation Report'!R5=0), "", 'Fraud Investigation Report'!R5)</f>
        <v>Baliram kumar</v>
      </c>
      <c r="E5" s="68" t="str">
        <f>IF(OR('Fraud Investigation Report'!T5="", 'Fraud Investigation Report'!T5=0), "", 'Fraud Investigation Report'!T5)</f>
        <v>SF0076058</v>
      </c>
      <c r="F5" s="68" t="str">
        <f>IF(OR('Fraud Investigation Report'!S5="", 'Fraud Investigation Report'!S5=0), "", 'Fraud Investigation Report'!S5)</f>
        <v>CA</v>
      </c>
      <c r="G5" s="50" t="str">
        <f>IF('Fraud Investigation Report'!J5="", "", 'Fraud Investigation Report'!J5)</f>
        <v>FN25-26-02318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7810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7810</v>
      </c>
      <c r="O5" s="69">
        <f>IF('Fraud Investigation Report'!AD5="", "", 'Fraud Investigation Report'!AD5)</f>
        <v>3940</v>
      </c>
      <c r="P5" s="126">
        <f>IF(AND(N5="", O5=""), "", IF(O5="", N5, N5 - IF(ISNUMBER(O5), O5, 0)))</f>
        <v>3870</v>
      </c>
      <c r="Q5" s="49"/>
      <c r="R5" s="84" t="s">
        <v>272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34" sqref="B3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45913</v>
      </c>
      <c r="C6" s="18">
        <v>45912</v>
      </c>
      <c r="D6" s="18">
        <v>45913</v>
      </c>
      <c r="E6" s="19">
        <v>0.27083333333333331</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50</v>
      </c>
      <c r="C11" s="23">
        <f>B11*A11</f>
        <v>25000</v>
      </c>
      <c r="D11" s="25">
        <v>50</v>
      </c>
      <c r="E11" s="23">
        <f t="shared" ref="E11:E17" si="0">D11*A11</f>
        <v>25000</v>
      </c>
    </row>
    <row r="12" spans="1:5" ht="14.5" x14ac:dyDescent="0.35">
      <c r="A12" s="24">
        <v>200</v>
      </c>
      <c r="B12" s="25">
        <v>15</v>
      </c>
      <c r="C12" s="23">
        <f>B12*A12</f>
        <v>3000</v>
      </c>
      <c r="D12" s="25">
        <v>15</v>
      </c>
      <c r="E12" s="23">
        <f t="shared" si="0"/>
        <v>3000</v>
      </c>
    </row>
    <row r="13" spans="1:5" ht="14.5" x14ac:dyDescent="0.35">
      <c r="A13" s="24">
        <v>100</v>
      </c>
      <c r="B13" s="25">
        <v>16</v>
      </c>
      <c r="C13" s="23">
        <f t="shared" ref="C13:C17" si="1">B13*A13</f>
        <v>1600</v>
      </c>
      <c r="D13" s="25">
        <v>16</v>
      </c>
      <c r="E13" s="23">
        <f t="shared" si="0"/>
        <v>1600</v>
      </c>
    </row>
    <row r="14" spans="1:5" ht="14.5" x14ac:dyDescent="0.35">
      <c r="A14" s="24">
        <v>50</v>
      </c>
      <c r="B14" s="25">
        <v>0</v>
      </c>
      <c r="C14" s="23">
        <f t="shared" si="1"/>
        <v>0</v>
      </c>
      <c r="D14" s="25">
        <v>0</v>
      </c>
      <c r="E14" s="23">
        <f t="shared" si="0"/>
        <v>0</v>
      </c>
    </row>
    <row r="15" spans="1:5" ht="14.5" x14ac:dyDescent="0.35">
      <c r="A15" s="24">
        <v>20</v>
      </c>
      <c r="B15" s="25">
        <v>1</v>
      </c>
      <c r="C15" s="23">
        <f t="shared" si="1"/>
        <v>20</v>
      </c>
      <c r="D15" s="25">
        <v>1</v>
      </c>
      <c r="E15" s="23">
        <f t="shared" si="0"/>
        <v>20</v>
      </c>
    </row>
    <row r="16" spans="1:5" ht="14.5" x14ac:dyDescent="0.35">
      <c r="A16" s="24">
        <v>10</v>
      </c>
      <c r="B16" s="25">
        <v>2</v>
      </c>
      <c r="C16" s="23">
        <f t="shared" si="1"/>
        <v>20</v>
      </c>
      <c r="D16" s="25">
        <v>2</v>
      </c>
      <c r="E16" s="23">
        <f t="shared" si="0"/>
        <v>20</v>
      </c>
    </row>
    <row r="17" spans="1:5" ht="14.5" x14ac:dyDescent="0.35">
      <c r="A17" s="24">
        <v>5</v>
      </c>
      <c r="B17" s="25">
        <v>0</v>
      </c>
      <c r="C17" s="23">
        <f t="shared" si="1"/>
        <v>0</v>
      </c>
      <c r="D17" s="25">
        <v>0</v>
      </c>
      <c r="E17" s="23">
        <f t="shared" si="0"/>
        <v>0</v>
      </c>
    </row>
    <row r="18" spans="1:5" ht="14.5" x14ac:dyDescent="0.35">
      <c r="A18" s="26" t="s">
        <v>75</v>
      </c>
      <c r="B18" s="27">
        <v>5</v>
      </c>
      <c r="C18" s="23">
        <f>B18</f>
        <v>5</v>
      </c>
      <c r="D18" s="27">
        <v>5</v>
      </c>
      <c r="E18" s="28">
        <f>D18</f>
        <v>5</v>
      </c>
    </row>
    <row r="19" spans="1:5" ht="14.5" x14ac:dyDescent="0.35">
      <c r="A19" s="29"/>
      <c r="B19" s="30" t="s">
        <v>76</v>
      </c>
      <c r="C19" s="31">
        <f>SUM(C10:C18)</f>
        <v>29645</v>
      </c>
      <c r="D19" s="30" t="s">
        <v>76</v>
      </c>
      <c r="E19" s="31">
        <f>SUM(E10:E18)</f>
        <v>29645</v>
      </c>
    </row>
    <row r="20" spans="1:5" ht="30" customHeight="1" x14ac:dyDescent="0.35">
      <c r="A20" s="160" t="s">
        <v>97</v>
      </c>
      <c r="B20" s="161"/>
      <c r="C20" s="32">
        <v>29645</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213</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217</v>
      </c>
      <c r="B32" s="38" t="s">
        <v>262</v>
      </c>
      <c r="C32" s="37" t="s">
        <v>82</v>
      </c>
      <c r="D32" s="137" t="s">
        <v>263</v>
      </c>
      <c r="E32" s="138"/>
    </row>
    <row r="33" spans="1:5" ht="18" customHeight="1" x14ac:dyDescent="0.35">
      <c r="A33" s="37" t="s">
        <v>83</v>
      </c>
      <c r="B33" s="106" t="s">
        <v>267</v>
      </c>
      <c r="C33" s="39" t="s">
        <v>84</v>
      </c>
      <c r="D33" s="131" t="s">
        <v>268</v>
      </c>
      <c r="E33" s="132"/>
    </row>
    <row r="34" spans="1:5" ht="26" x14ac:dyDescent="0.35">
      <c r="A34" s="39" t="s">
        <v>218</v>
      </c>
      <c r="B34" s="38" t="s">
        <v>264</v>
      </c>
      <c r="C34" s="39" t="s">
        <v>219</v>
      </c>
      <c r="D34" s="133" t="s">
        <v>269</v>
      </c>
      <c r="E34" s="134"/>
    </row>
    <row r="35" spans="1:5" ht="26" x14ac:dyDescent="0.35">
      <c r="A35" s="39" t="s">
        <v>220</v>
      </c>
      <c r="B35" s="38" t="s">
        <v>265</v>
      </c>
      <c r="C35" s="39" t="s">
        <v>222</v>
      </c>
      <c r="D35" s="133" t="s">
        <v>270</v>
      </c>
      <c r="E35" s="134"/>
    </row>
    <row r="36" spans="1:5" ht="25.5" customHeight="1" x14ac:dyDescent="0.35">
      <c r="A36" s="39" t="s">
        <v>221</v>
      </c>
      <c r="B36" s="38" t="s">
        <v>266</v>
      </c>
      <c r="C36" s="39" t="s">
        <v>223</v>
      </c>
      <c r="D36" s="135" t="s">
        <v>271</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BH2685</v>
      </c>
      <c r="C5" s="119" t="str">
        <f>IF('Loan Outstanding Report'!$H$5="", "", 'Loan Outstanding Report'!$H$5)</f>
        <v>Arwal</v>
      </c>
      <c r="D5" s="41" t="s">
        <v>298</v>
      </c>
      <c r="E5" s="65">
        <v>45913</v>
      </c>
      <c r="F5" s="38" t="s">
        <v>260</v>
      </c>
      <c r="G5" s="49" t="s">
        <v>261</v>
      </c>
      <c r="H5" s="49" t="s">
        <v>259</v>
      </c>
      <c r="I5" s="120" t="s">
        <v>283</v>
      </c>
      <c r="J5" s="120" t="s">
        <v>285</v>
      </c>
      <c r="K5" s="120" t="s">
        <v>288</v>
      </c>
      <c r="L5" s="11">
        <v>351849275</v>
      </c>
      <c r="M5" s="65" t="s">
        <v>289</v>
      </c>
      <c r="N5" s="124">
        <v>37000</v>
      </c>
      <c r="O5" s="124">
        <v>1970</v>
      </c>
      <c r="P5" s="121" t="s">
        <v>140</v>
      </c>
      <c r="Q5" s="80">
        <v>45751</v>
      </c>
      <c r="R5" s="124">
        <v>7810</v>
      </c>
      <c r="S5" s="124">
        <v>3940</v>
      </c>
      <c r="T5" s="124">
        <v>0</v>
      </c>
      <c r="U5" s="125">
        <f t="shared" ref="U5" si="0">IF(AND(ISBLANK(R5),ISBLANK(S5),ISBLANK(T5)),"",R5-(S5+T5))</f>
        <v>3870</v>
      </c>
      <c r="V5" s="117" t="s">
        <v>203</v>
      </c>
      <c r="W5" s="122" t="s">
        <v>297</v>
      </c>
    </row>
    <row r="6" spans="1:23" ht="2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c r="E9" s="65"/>
      <c r="F9" s="38" t="str">
        <f t="shared" ref="F9:F70" si="4">IF(J9&lt;&gt;"", $F$5, "")</f>
        <v/>
      </c>
      <c r="G9" s="49" t="str">
        <f t="shared" ref="G9:G70" si="5">IF(J9&lt;&gt;"", $G$5, "")</f>
        <v/>
      </c>
      <c r="H9" s="49" t="str">
        <f t="shared" ref="H9:H70" si="6">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ref="D10:D70" si="7">IF(J10&lt;&gt;"", $D$5, "")</f>
        <v/>
      </c>
      <c r="E10" s="65"/>
      <c r="F10" s="38" t="str">
        <f t="shared" si="4"/>
        <v/>
      </c>
      <c r="G10" s="49" t="str">
        <f t="shared" si="5"/>
        <v/>
      </c>
      <c r="H10" s="49" t="str">
        <f t="shared" si="6"/>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7"/>
        <v/>
      </c>
      <c r="E11" s="65"/>
      <c r="F11" s="38" t="str">
        <f t="shared" si="4"/>
        <v/>
      </c>
      <c r="G11" s="49" t="str">
        <f t="shared" si="5"/>
        <v/>
      </c>
      <c r="H11" s="49" t="str">
        <f t="shared" si="6"/>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7"/>
        <v/>
      </c>
      <c r="E12" s="65"/>
      <c r="F12" s="38" t="str">
        <f t="shared" si="4"/>
        <v/>
      </c>
      <c r="G12" s="49" t="str">
        <f t="shared" si="5"/>
        <v/>
      </c>
      <c r="H12" s="49" t="str">
        <f t="shared" si="6"/>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7"/>
        <v/>
      </c>
      <c r="E13" s="65"/>
      <c r="F13" s="38" t="str">
        <f t="shared" si="4"/>
        <v/>
      </c>
      <c r="G13" s="49" t="str">
        <f t="shared" si="5"/>
        <v/>
      </c>
      <c r="H13" s="49" t="str">
        <f t="shared" si="6"/>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7"/>
        <v/>
      </c>
      <c r="E14" s="65"/>
      <c r="F14" s="38" t="str">
        <f t="shared" si="4"/>
        <v/>
      </c>
      <c r="G14" s="49" t="str">
        <f t="shared" si="5"/>
        <v/>
      </c>
      <c r="H14" s="49" t="str">
        <f t="shared" si="6"/>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7"/>
        <v/>
      </c>
      <c r="E15" s="65"/>
      <c r="F15" s="38" t="str">
        <f t="shared" si="4"/>
        <v/>
      </c>
      <c r="G15" s="49" t="str">
        <f t="shared" si="5"/>
        <v/>
      </c>
      <c r="H15" s="49" t="str">
        <f t="shared" si="6"/>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7"/>
        <v/>
      </c>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7"/>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7"/>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7"/>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7"/>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7"/>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7"/>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7"/>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7"/>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7"/>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7"/>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7"/>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7"/>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7"/>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7"/>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7"/>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7"/>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7"/>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7"/>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7"/>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7"/>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7"/>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7"/>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7"/>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7"/>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7"/>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7"/>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7"/>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7"/>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7"/>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7"/>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7"/>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7"/>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7"/>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7"/>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7"/>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7"/>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7"/>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7"/>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7"/>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7"/>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7"/>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7"/>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7"/>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7"/>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7"/>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7"/>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7"/>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7"/>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7"/>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7"/>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7"/>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7"/>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7"/>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7"/>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T1" zoomScale="80" zoomScaleNormal="80" workbookViewId="0">
      <selection activeCell="T5" sqref="T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281</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16218</v>
      </c>
      <c r="J5" s="38" t="s">
        <v>282</v>
      </c>
      <c r="K5" s="84">
        <v>16218</v>
      </c>
      <c r="L5" s="84" t="s">
        <v>251</v>
      </c>
      <c r="M5" s="38" t="s">
        <v>252</v>
      </c>
      <c r="N5" s="84">
        <v>370451</v>
      </c>
      <c r="O5" s="84" t="s">
        <v>283</v>
      </c>
      <c r="P5" s="84">
        <v>627891</v>
      </c>
      <c r="Q5" s="38" t="s">
        <v>284</v>
      </c>
      <c r="R5" s="38" t="s">
        <v>253</v>
      </c>
      <c r="S5" s="84" t="s">
        <v>285</v>
      </c>
      <c r="T5" s="84" t="s">
        <v>285</v>
      </c>
      <c r="U5" s="84" t="s">
        <v>286</v>
      </c>
      <c r="V5" s="84" t="s">
        <v>254</v>
      </c>
      <c r="W5" s="84">
        <v>541</v>
      </c>
      <c r="X5" s="38" t="s">
        <v>287</v>
      </c>
      <c r="Y5" s="84">
        <v>351849275</v>
      </c>
      <c r="Z5" s="38" t="s">
        <v>288</v>
      </c>
      <c r="AA5" s="108" t="s">
        <v>289</v>
      </c>
      <c r="AB5" s="84">
        <v>37000</v>
      </c>
      <c r="AC5" s="108" t="s">
        <v>290</v>
      </c>
      <c r="AD5" s="84">
        <v>24</v>
      </c>
      <c r="AE5" s="84" t="s">
        <v>255</v>
      </c>
      <c r="AF5" s="84" t="s">
        <v>291</v>
      </c>
      <c r="AG5" s="108" t="s">
        <v>292</v>
      </c>
      <c r="AH5" s="84" t="s">
        <v>256</v>
      </c>
      <c r="AI5" s="108" t="s">
        <v>293</v>
      </c>
      <c r="AJ5" s="84">
        <v>1970</v>
      </c>
      <c r="AK5" s="84">
        <v>1970</v>
      </c>
      <c r="AL5" s="108" t="s">
        <v>294</v>
      </c>
      <c r="AM5" s="84">
        <v>32556.82</v>
      </c>
      <c r="AN5" s="112">
        <v>10783.18</v>
      </c>
      <c r="AO5" s="112">
        <v>43340</v>
      </c>
      <c r="AP5" s="112">
        <v>4443.18</v>
      </c>
      <c r="AQ5" s="112">
        <v>147.82</v>
      </c>
      <c r="AR5" s="112">
        <v>4591</v>
      </c>
      <c r="AS5" s="112">
        <v>4443.18</v>
      </c>
      <c r="AT5" s="112">
        <v>147.82</v>
      </c>
      <c r="AU5" s="112">
        <v>4591</v>
      </c>
      <c r="AV5" s="84">
        <v>26</v>
      </c>
      <c r="AW5" s="84"/>
      <c r="AX5" s="84"/>
      <c r="AY5" s="108"/>
      <c r="AZ5" s="84"/>
      <c r="BA5" s="84"/>
      <c r="BB5" s="84" t="s">
        <v>257</v>
      </c>
      <c r="BC5" s="84" t="s">
        <v>145</v>
      </c>
      <c r="BD5" s="108"/>
      <c r="BE5" s="84">
        <v>0</v>
      </c>
      <c r="BF5" s="38" t="s">
        <v>285</v>
      </c>
      <c r="BG5" s="84" t="s">
        <v>295</v>
      </c>
      <c r="BH5" s="114" t="s">
        <v>258</v>
      </c>
      <c r="BI5" s="38" t="s">
        <v>110</v>
      </c>
      <c r="BJ5" s="85">
        <v>45913</v>
      </c>
      <c r="BK5" s="84"/>
      <c r="BL5" s="38" t="s">
        <v>115</v>
      </c>
      <c r="BM5" s="115" t="s">
        <v>120</v>
      </c>
      <c r="BN5" s="116" t="s">
        <v>200</v>
      </c>
      <c r="BO5" s="84" t="s">
        <v>242</v>
      </c>
      <c r="BP5" s="84">
        <v>7810</v>
      </c>
      <c r="BQ5" s="117" t="s">
        <v>203</v>
      </c>
      <c r="BR5" s="129" t="s">
        <v>296</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29"/>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29"/>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2025-09-23T07:15:45Z</dcterms:modified>
</cp:coreProperties>
</file>