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FRM Team CLV Report/Praveen Kumar/Bhilai-2 CHGL0505 FN25-26-02344/"/>
    </mc:Choice>
  </mc:AlternateContent>
  <xr:revisionPtr revIDLastSave="198" documentId="8_{3FBF647F-5D9F-4FEC-A389-4BF0F7D8376B}" xr6:coauthVersionLast="47" xr6:coauthVersionMax="47" xr10:uidLastSave="{F190CE4F-F8B8-4FB5-B3D9-E2CBA84BEC89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<sst xmlns="http://schemas.openxmlformats.org/spreadsheetml/2006/main" count="398" uniqueCount="303">
  <si>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</si>
  <si>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</si>
  <si>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</si>
  <si>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</si>
  <si>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</si>
  <si>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</si>
  <si>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</si>
  <si>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</si>
  <si>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</si>
  <si>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</si>
  <si>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</si>
  <si>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</si>
  <si>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</si>
  <si>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</si>
  <si>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</si>
  <si>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</si>
  <si>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</si>
  <si>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</si>
  <si>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</si>
  <si>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</si>
  <si>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</si>
  <si>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</si>
  <si>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</si>
  <si>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</si>
  <si>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</si>
  <si>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</si>
  <si>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</si>
  <si>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</si>
  <si>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</si>
  <si>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</si>
  <si>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</si>
  <si>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</si>
  <si>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</si>
  <si>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</si>
  <si>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</si>
  <si>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</si>
  <si>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</si>
  <si>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</si>
  <si>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</si>
  <si>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</si>
  <si>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</si>
  <si>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</si>
  <si>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</si>
  <si>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</si>
  <si>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</si>
  <si>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</si>
  <si>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</si>
  <si>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</si>
  <si>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</si>
  <si>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</si>
  <si>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</si>
  <si>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</si>
  <si>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</si>
  <si>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</si>
  <si>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</si>
  <si>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</si>
  <si>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</si>
  <si>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</si>
  <si>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</si>
  <si>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</si>
  <si>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</si>
  <si>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</si>
  <si>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</si>
  <si>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</si>
  <si>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</si>
  <si>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</si>
  <si>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</si>
  <si>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</si>
  <si>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</si>
  <si>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</si>
  <si>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</si>
  <si>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</si>
  <si>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</si>
  <si>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</si>
  <si>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</si>
  <si>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</si>
  <si>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</si>
  <si>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</si>
  <si>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</si>
  <si>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</si>
  <si>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</si>
  <si>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</si>
  <si>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</si>
  <si>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</si>
  <si>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</si>
  <si>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</si>
  <si>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</si>
  <si>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</si>
  <si>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</si>
  <si>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</si>
  <si>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</si>
  <si>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</si>
  <si>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</si>
  <si>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</si>
  <si>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</si>
  <si>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</si>
  <si>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</si>
  <si>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</si>
  <si>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</si>
  <si>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</si>
  <si>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</si>
  <si>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</si>
  <si>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</si>
  <si>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</si>
  <si>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</si>
  <si>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</si>
  <si>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</si>
  <si>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</si>
  <si>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</si>
  <si>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</si>
  <si>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</si>
  <si>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</si>
  <si>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</si>
  <si>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</si>
  <si>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</si>
  <si>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</si>
  <si>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</si>
  <si>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</si>
  <si>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</si>
  <si>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</si>
  <si>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</si>
  <si>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</si>
  <si>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</si>
  <si>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</si>
  <si>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</si>
  <si>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</si>
  <si>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</si>
  <si>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</si>
  <si>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</si>
  <si>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</si>
  <si>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</si>
  <si>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</si>
  <si>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</si>
  <si>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</si>
  <si>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</si>
  <si>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</si>
  <si>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</si>
  <si>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</si>
  <si>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</si>
  <si>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</si>
  <si>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</si>
  <si>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</si>
  <si>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</si>
  <si>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</si>
  <si>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</si>
  <si>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</si>
  <si>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</si>
  <si>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</si>
  <si>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</si>
  <si>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</si>
  <si>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</si>
  <si>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</si>
  <si>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</si>
  <si>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</si>
  <si>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</si>
  <si>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</si>
  <si>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</si>
  <si>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</si>
  <si>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</si>
  <si>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</si>
  <si>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</si>
  <si>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</si>
  <si>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</si>
  <si>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</si>
  <si>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</si>
  <si>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</si>
  <si>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</si>
  <si>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</si>
  <si>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</si>
  <si>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</si>
  <si>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</si>
  <si>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</si>
  <si>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</si>
  <si>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</si>
  <si>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</si>
  <si>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</si>
  <si>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</si>
  <si>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</si>
  <si>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</si>
  <si>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</si>
  <si>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</si>
  <si>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</si>
  <si>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</si>
  <si>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</si>
  <si>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</si>
  <si>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</si>
  <si>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</si>
  <si>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</si>
  <si>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</si>
  <si>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</si>
  <si>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</si>
  <si>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</si>
  <si>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</si>
  <si>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</si>
  <si>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</si>
  <si>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</si>
  <si>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</si>
  <si>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</si>
  <si>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</si>
  <si>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</si>
  <si>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</si>
  <si>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</si>
  <si>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</si>
  <si>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</si>
  <si>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</si>
  <si>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</si>
  <si>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</si>
  <si>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</si>
  <si>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</si>
  <si>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</si>
  <si>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</si>
  <si>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</si>
  <si>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</si>
  <si>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</si>
  <si>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</si>
  <si>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</si>
  <si>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</si>
  <si>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</si>
  <si>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</si>
  <si>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</si>
  <si>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</si>
  <si>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</si>
  <si>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</si>
  <si>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</si>
  <si>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</si>
  <si>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</si>
  <si>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</si>
  <si>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</si>
  <si>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</si>
  <si>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</si>
  <si>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</si>
  <si>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</si>
  <si>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</si>
  <si>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</si>
  <si>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</si>
  <si>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</si>
  <si>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</si>
  <si>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</si>
  <si>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</si>
  <si>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</si>
  <si>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</si>
  <si>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</si>
  <si>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</si>
  <si>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</si>
  <si>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</si>
  <si>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</si>
  <si>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Chhattisgarh</t>
  </si>
  <si>
    <t>CH-1</t>
  </si>
  <si>
    <t>Raipur</t>
  </si>
  <si>
    <t>CHGL0505</t>
  </si>
  <si>
    <t>Bhilai-2</t>
  </si>
  <si>
    <t>Shanti Nagar</t>
  </si>
  <si>
    <t>SF0073597</t>
  </si>
  <si>
    <t>Jitendra Kumar Mahilang</t>
  </si>
  <si>
    <t>277</t>
  </si>
  <si>
    <t>SITA 2</t>
  </si>
  <si>
    <t>Abhilasha - JLG Loans-Monthly-Migrated</t>
  </si>
  <si>
    <t>SID951373665893</t>
  </si>
  <si>
    <t>OBC</t>
  </si>
  <si>
    <t>HINDU</t>
  </si>
  <si>
    <t>Cloth Business</t>
  </si>
  <si>
    <t>LAKHVINDER</t>
  </si>
  <si>
    <t>6232736982</t>
  </si>
  <si>
    <t>03-Sep-2019</t>
  </si>
  <si>
    <t>02</t>
  </si>
  <si>
    <t>2</t>
  </si>
  <si>
    <t>7.45 Yrs</t>
  </si>
  <si>
    <t>03 Sep 2019</t>
  </si>
  <si>
    <t>&gt; 6 to 10 Years</t>
  </si>
  <si>
    <t>30-Mar-2025</t>
  </si>
  <si>
    <t>27-Dec-2019</t>
  </si>
  <si>
    <t>3</t>
  </si>
  <si>
    <t>02-Jan-2022</t>
  </si>
  <si>
    <t>W/O for written off cases</t>
  </si>
  <si>
    <t>Praveen kumar kaiwart/SF0074281</t>
  </si>
  <si>
    <t>Dhaneshwar lal yadav/SF0026006</t>
  </si>
  <si>
    <t>Suresh kumar pradhan/SF0005800</t>
  </si>
  <si>
    <t>Deependra shrivastava/SF0002115</t>
  </si>
  <si>
    <t>Jeewan Janghel/SF0054419</t>
  </si>
  <si>
    <t>Geeta Ram Sahu</t>
  </si>
  <si>
    <t>SF0031910</t>
  </si>
  <si>
    <t>Branch Manager</t>
  </si>
  <si>
    <t>Business</t>
  </si>
  <si>
    <t>FN25-26-02344</t>
  </si>
  <si>
    <t>Absconding</t>
  </si>
  <si>
    <t>Report generation date &amp; time: Monday, October 13, 2025 6:27 PM</t>
  </si>
  <si>
    <t>Loan Outstanding Report Detailed Recon as on 13-Oct-2025</t>
  </si>
  <si>
    <t>As per the complaint, the FRM team verified the field and observed that Previous Branch manager Geeta Ram Sahu/SF0031910 had embezzled 1 Borrower’s Pre-closure amount re-collected &amp; total of Rs. 9,900/- and Rs. 9,900/- is pending for recovery from alleged employee.</t>
  </si>
  <si>
    <t>Open</t>
  </si>
  <si>
    <t>30-Sep-2023</t>
  </si>
  <si>
    <t>30-Jun-2022</t>
  </si>
  <si>
    <t>Dual Staff</t>
  </si>
  <si>
    <t>Yogesh kumar tandan</t>
  </si>
  <si>
    <t>SF0026656</t>
  </si>
  <si>
    <t>Available &amp; Updated</t>
  </si>
  <si>
    <t>Dharamveer Netam</t>
  </si>
  <si>
    <t>SF0067522</t>
  </si>
  <si>
    <t>Loan Officer</t>
  </si>
  <si>
    <t>s</t>
  </si>
  <si>
    <t>As per Cash Receipt, BM Geeta Ram Sahu/SF0031910 collected Pre-closure Amount 6950/- on Actual Collection Date 01-01-2023 but Bm Geeta Ram Sahu Cash Receipt Mention dated 01-01-2024, which was not accounted in FIMO.</t>
  </si>
  <si>
    <t>As per Cash Receipt, BM Geeta Ram Sahu/SF0031910 collected Pre-closure Amount 2950/- on  Actual Collection Date 01-01-2023 but Bm Geeta Ram Sahu Cash Receipt Mention dated 01-01-2024, which was not accounted in FIMO.</t>
  </si>
  <si>
    <t>FIR Not Filled</t>
  </si>
  <si>
    <t>Completed-Report Submitted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</si>
</sst>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O1" zoomScaleNormal="100" workbookViewId="0">
      <pane ySplit="4" topLeftCell="A5" activePane="bottomLeft" state="frozen"/>
      <selection pane="bottomLeft" activeCell="U5" sqref="U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241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CHGL0505</v>
      </c>
      <c r="D5" s="63" t="str">
        <f>IF('Physical Cash at Safe'!D28="Yes", 'Physical Cash at Safe'!B4, 'Borrower Wise Details'!C5)</f>
        <v>Bhilai-2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CH-1</v>
      </c>
      <c r="G5" s="61">
        <v>45923</v>
      </c>
      <c r="H5" s="107" t="s">
        <v>282</v>
      </c>
      <c r="I5" s="61">
        <v>45923</v>
      </c>
      <c r="J5" s="74" t="str">
        <f>IF('Physical Cash at Safe'!D28="Yes",'Physical Cash at Safe'!E28,IF('Borrower Wise Details'!D5&lt;&gt;"",'Borrower Wise Details'!D5,""))</f>
        <v>FN25-26-02344</v>
      </c>
      <c r="K5" s="81">
        <v>1</v>
      </c>
      <c r="L5" s="82">
        <v>9900</v>
      </c>
      <c r="M5" s="82">
        <v>9900</v>
      </c>
      <c r="N5" s="82" t="s">
        <v>278</v>
      </c>
      <c r="O5" s="82" t="s">
        <v>275</v>
      </c>
      <c r="P5" s="82" t="s">
        <v>276</v>
      </c>
      <c r="Q5" s="82" t="s">
        <v>277</v>
      </c>
      <c r="R5" s="75" t="str">
        <f>IF('Physical Cash at Safe'!$D$28="Yes", 'Physical Cash at Safe'!$A$28, IF('Borrower Wise Details'!F5&lt;&gt;"", 'Borrower Wise Details'!F5, ""))</f>
        <v>Geeta Ram Sahu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SF0031910</v>
      </c>
      <c r="U5" s="77" t="s">
        <v>284</v>
      </c>
      <c r="V5" s="61">
        <v>44938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302</v>
      </c>
      <c r="Z5" s="61">
        <v>45943</v>
      </c>
      <c r="AA5" s="61">
        <v>45943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9900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9900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45958</v>
      </c>
      <c r="AH5" s="70" t="s">
        <v>287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CHGL0505</v>
      </c>
      <c r="C5" s="50" t="str">
        <f>IF('Fraud Investigation Report'!D5="", "", 'Fraud Investigation Report'!D5)</f>
        <v>Bhilai-2</v>
      </c>
      <c r="D5" s="68" t="str">
        <f>IF(OR('Fraud Investigation Report'!R5="", 'Fraud Investigation Report'!R5=0), "", 'Fraud Investigation Report'!R5)</f>
        <v>Geeta Ram Sahu</v>
      </c>
      <c r="E5" s="68" t="str">
        <f>IF(OR('Fraud Investigation Report'!T5="", 'Fraud Investigation Report'!T5=0), "", 'Fraud Investigation Report'!T5)</f>
        <v>SF0031910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FN25-26-02344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9900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9900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9900</v>
      </c>
      <c r="Q5" s="49"/>
      <c r="R5" s="84" t="s">
        <v>301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14" activePane="bottomLeft" state="frozen"/>
      <selection pane="bottomLeft" activeCell="C14" sqref="C14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49" t="s">
        <v>2</v>
      </c>
      <c r="B1" s="150"/>
      <c r="C1" s="150"/>
      <c r="D1" s="150"/>
      <c r="E1" s="151"/>
    </row>
    <row r="2" spans="1:5" ht="18.5" x14ac:dyDescent="0.45">
      <c r="A2" s="14"/>
      <c r="B2" s="152" t="s">
        <v>3</v>
      </c>
      <c r="C2" s="152"/>
      <c r="D2" s="152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249</v>
      </c>
      <c r="B4" s="41" t="s">
        <v>250</v>
      </c>
      <c r="C4" s="41" t="s">
        <v>248</v>
      </c>
      <c r="D4" s="41" t="s">
        <v>248</v>
      </c>
      <c r="E4" s="41" t="s">
        <v>247</v>
      </c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 t="s">
        <v>246</v>
      </c>
      <c r="B6" s="18">
        <v>45943</v>
      </c>
      <c r="C6" s="18">
        <v>45942</v>
      </c>
      <c r="D6" s="18">
        <v>45943</v>
      </c>
      <c r="E6" s="19">
        <v>0.3125</v>
      </c>
    </row>
    <row r="7" spans="1:5" ht="15.5" x14ac:dyDescent="0.35">
      <c r="A7" s="153" t="s">
        <v>70</v>
      </c>
      <c r="B7" s="154"/>
      <c r="C7" s="154"/>
      <c r="D7" s="154"/>
      <c r="E7" s="154"/>
    </row>
    <row r="8" spans="1:5" ht="15" customHeight="1" x14ac:dyDescent="0.35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5" x14ac:dyDescent="0.3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262</v>
      </c>
      <c r="C11" s="23">
        <f>B11*A11</f>
        <v>131000</v>
      </c>
      <c r="D11" s="25">
        <v>262</v>
      </c>
      <c r="E11" s="23">
        <f t="shared" ref="E11:E17" si="0">D11*A11</f>
        <v>131000</v>
      </c>
    </row>
    <row r="12" spans="1:5" ht="14.5" x14ac:dyDescent="0.35">
      <c r="A12" s="24">
        <v>200</v>
      </c>
      <c r="B12" s="25">
        <v>52</v>
      </c>
      <c r="C12" s="23">
        <f>B12*A12</f>
        <v>10400</v>
      </c>
      <c r="D12" s="25">
        <v>52</v>
      </c>
      <c r="E12" s="23">
        <f t="shared" si="0"/>
        <v>10400</v>
      </c>
    </row>
    <row r="13" spans="1:5" ht="14.5" x14ac:dyDescent="0.35">
      <c r="A13" s="24">
        <v>100</v>
      </c>
      <c r="B13" s="25">
        <v>141</v>
      </c>
      <c r="C13" s="23">
        <f t="shared" ref="C13:C17" si="1">B13*A13</f>
        <v>14100</v>
      </c>
      <c r="D13" s="25">
        <v>141</v>
      </c>
      <c r="E13" s="23">
        <f t="shared" si="0"/>
        <v>14100</v>
      </c>
    </row>
    <row r="14" spans="1:5" ht="14.5" x14ac:dyDescent="0.35">
      <c r="A14" s="24">
        <v>50</v>
      </c>
      <c r="B14" s="25">
        <v>4</v>
      </c>
      <c r="C14" s="23">
        <f t="shared" si="1"/>
        <v>200</v>
      </c>
      <c r="D14" s="25">
        <v>4</v>
      </c>
      <c r="E14" s="23">
        <f t="shared" si="0"/>
        <v>200</v>
      </c>
    </row>
    <row r="15" spans="1:5" ht="14.5" x14ac:dyDescent="0.35">
      <c r="A15" s="24">
        <v>20</v>
      </c>
      <c r="B15" s="25">
        <v>2</v>
      </c>
      <c r="C15" s="23">
        <f t="shared" si="1"/>
        <v>40</v>
      </c>
      <c r="D15" s="25">
        <v>2</v>
      </c>
      <c r="E15" s="23">
        <f t="shared" si="0"/>
        <v>40</v>
      </c>
    </row>
    <row r="16" spans="1:5" ht="14.5" x14ac:dyDescent="0.35">
      <c r="A16" s="24">
        <v>10</v>
      </c>
      <c r="B16" s="25">
        <v>2</v>
      </c>
      <c r="C16" s="23">
        <f t="shared" si="1"/>
        <v>20</v>
      </c>
      <c r="D16" s="25">
        <v>2</v>
      </c>
      <c r="E16" s="23">
        <f t="shared" si="0"/>
        <v>20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9</v>
      </c>
      <c r="C18" s="23">
        <f>B18</f>
        <v>9</v>
      </c>
      <c r="D18" s="27">
        <v>9</v>
      </c>
      <c r="E18" s="28">
        <f>D18</f>
        <v>9</v>
      </c>
    </row>
    <row r="19" spans="1:5" ht="14.5" x14ac:dyDescent="0.35">
      <c r="A19" s="29"/>
      <c r="B19" s="30" t="s">
        <v>76</v>
      </c>
      <c r="C19" s="31">
        <f>SUM(C10:C18)</f>
        <v>155769</v>
      </c>
      <c r="D19" s="30" t="s">
        <v>76</v>
      </c>
      <c r="E19" s="31">
        <f>SUM(E10:E18)</f>
        <v>155769</v>
      </c>
    </row>
    <row r="20" spans="1:5" ht="30" customHeight="1" x14ac:dyDescent="0.35">
      <c r="A20" s="161" t="s">
        <v>97</v>
      </c>
      <c r="B20" s="162"/>
      <c r="C20" s="32">
        <v>155769</v>
      </c>
      <c r="D20" s="33" t="s">
        <v>91</v>
      </c>
      <c r="E20" s="34">
        <v>0</v>
      </c>
    </row>
    <row r="21" spans="1:5" ht="30" customHeight="1" x14ac:dyDescent="0.35">
      <c r="A21" s="163" t="s">
        <v>88</v>
      </c>
      <c r="B21" s="164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3" t="s">
        <v>77</v>
      </c>
      <c r="B22" s="164"/>
      <c r="C22" s="34">
        <v>0</v>
      </c>
      <c r="D22" s="35" t="s">
        <v>78</v>
      </c>
      <c r="E22" s="34"/>
    </row>
    <row r="23" spans="1:5" ht="30" customHeight="1" x14ac:dyDescent="0.35">
      <c r="A23" s="163" t="s">
        <v>79</v>
      </c>
      <c r="B23" s="164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5">
      <c r="A24" s="33" t="s">
        <v>80</v>
      </c>
      <c r="B24" s="148"/>
      <c r="C24" s="148"/>
      <c r="D24" s="148"/>
      <c r="E24" s="148"/>
    </row>
    <row r="25" spans="1:5" ht="57.75" customHeight="1" x14ac:dyDescent="0.35">
      <c r="A25" s="36" t="s">
        <v>81</v>
      </c>
      <c r="B25" s="137"/>
      <c r="C25" s="137"/>
      <c r="D25" s="137"/>
      <c r="E25" s="137"/>
    </row>
    <row r="26" spans="1:5" ht="20.149999999999999" customHeight="1" x14ac:dyDescent="0.35">
      <c r="A26" s="142" t="s">
        <v>189</v>
      </c>
      <c r="B26" s="142"/>
      <c r="C26" s="142"/>
      <c r="D26" s="142"/>
      <c r="E26" s="142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215</v>
      </c>
      <c r="D29" s="140" t="s">
        <v>216</v>
      </c>
      <c r="E29" s="141"/>
    </row>
    <row r="30" spans="1:5" ht="40" customHeight="1" x14ac:dyDescent="0.35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5">
      <c r="A31" s="145"/>
      <c r="B31" s="146"/>
      <c r="C31" s="146"/>
      <c r="D31" s="146"/>
      <c r="E31" s="147"/>
    </row>
    <row r="32" spans="1:5" ht="24.75" customHeight="1" x14ac:dyDescent="0.35">
      <c r="A32" s="37" t="s">
        <v>217</v>
      </c>
      <c r="B32" s="38" t="s">
        <v>291</v>
      </c>
      <c r="C32" s="37" t="s">
        <v>82</v>
      </c>
      <c r="D32" s="138" t="s">
        <v>294</v>
      </c>
      <c r="E32" s="139"/>
    </row>
    <row r="33" spans="1:5" ht="18" customHeight="1" x14ac:dyDescent="0.35">
      <c r="A33" s="37" t="s">
        <v>83</v>
      </c>
      <c r="B33" s="106">
        <v>2</v>
      </c>
      <c r="C33" s="39" t="s">
        <v>84</v>
      </c>
      <c r="D33" s="132">
        <v>1</v>
      </c>
      <c r="E33" s="133"/>
    </row>
    <row r="34" spans="1:5" ht="26" x14ac:dyDescent="0.35">
      <c r="A34" s="39" t="s">
        <v>218</v>
      </c>
      <c r="B34" s="38" t="s">
        <v>292</v>
      </c>
      <c r="C34" s="39" t="s">
        <v>219</v>
      </c>
      <c r="D34" s="134" t="s">
        <v>295</v>
      </c>
      <c r="E34" s="135"/>
    </row>
    <row r="35" spans="1:5" ht="26" x14ac:dyDescent="0.35">
      <c r="A35" s="39" t="s">
        <v>220</v>
      </c>
      <c r="B35" s="38" t="s">
        <v>293</v>
      </c>
      <c r="C35" s="39" t="s">
        <v>222</v>
      </c>
      <c r="D35" s="134" t="s">
        <v>296</v>
      </c>
      <c r="E35" s="135"/>
    </row>
    <row r="36" spans="1:5" ht="25.5" customHeight="1" x14ac:dyDescent="0.35">
      <c r="A36" s="39" t="s">
        <v>221</v>
      </c>
      <c r="B36" s="38" t="s">
        <v>281</v>
      </c>
      <c r="C36" s="39" t="s">
        <v>223</v>
      </c>
      <c r="D36" s="136" t="s">
        <v>297</v>
      </c>
      <c r="E36" s="136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F5" sqref="F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70.45312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CHGL0505</v>
      </c>
      <c r="C5" s="119" t="str">
        <f>IF('Loan Outstanding Report'!$H$5="", "", 'Loan Outstanding Report'!$H$5)</f>
        <v>Bhilai-2</v>
      </c>
      <c r="D5" s="41" t="s">
        <v>283</v>
      </c>
      <c r="E5" s="65">
        <v>45943</v>
      </c>
      <c r="F5" s="38" t="s">
        <v>279</v>
      </c>
      <c r="G5" s="49" t="s">
        <v>280</v>
      </c>
      <c r="H5" s="49" t="s">
        <v>281</v>
      </c>
      <c r="I5" s="120" t="s">
        <v>254</v>
      </c>
      <c r="J5" s="120" t="s">
        <v>257</v>
      </c>
      <c r="K5" s="120" t="s">
        <v>261</v>
      </c>
      <c r="L5" s="11">
        <v>17611553</v>
      </c>
      <c r="M5" s="65" t="s">
        <v>263</v>
      </c>
      <c r="N5" s="124">
        <v>51860</v>
      </c>
      <c r="O5" s="124">
        <v>1615</v>
      </c>
      <c r="P5" s="121" t="s">
        <v>140</v>
      </c>
      <c r="Q5" s="80">
        <v>45292</v>
      </c>
      <c r="R5" s="124">
        <v>6950</v>
      </c>
      <c r="S5" s="124">
        <v>0</v>
      </c>
      <c r="T5" s="124">
        <v>0</v>
      </c>
      <c r="U5" s="125">
        <f t="shared" ref="U5" si="0">IF(AND(ISBLANK(R5),ISBLANK(S5),ISBLANK(T5)),"",R5-(S5+T5))</f>
        <v>6950</v>
      </c>
      <c r="V5" s="117" t="s">
        <v>203</v>
      </c>
      <c r="W5" s="122" t="s">
        <v>299</v>
      </c>
    </row>
    <row r="6" spans="1:23" ht="25" customHeight="1" x14ac:dyDescent="0.3">
      <c r="A6" s="64">
        <v>2</v>
      </c>
      <c r="B6" s="60" t="str">
        <f>IF(J6&lt;&gt;"", $B$5, "")</f>
        <v>CHGL0505</v>
      </c>
      <c r="C6" s="119" t="str">
        <f>IF(J6&lt;&gt;"", $C$5, "")</f>
        <v>Bhilai-2</v>
      </c>
      <c r="D6" s="41" t="str">
        <f>IF(J6&lt;&gt;"", $D$5, "")</f>
        <v>FN25-26-02344</v>
      </c>
      <c r="E6" s="65">
        <v>45943</v>
      </c>
      <c r="F6" s="38" t="str">
        <f>IF(J6&lt;&gt;"", $F$5, "")</f>
        <v>Geeta Ram Sahu</v>
      </c>
      <c r="G6" s="49" t="s">
        <v>280</v>
      </c>
      <c r="H6" s="49" t="str">
        <f>IF(J6&lt;&gt;"", $H$5, "")</f>
        <v>Branch Manager</v>
      </c>
      <c r="I6" s="120" t="s">
        <v>254</v>
      </c>
      <c r="J6" s="120" t="s">
        <v>257</v>
      </c>
      <c r="K6" s="120" t="s">
        <v>261</v>
      </c>
      <c r="L6" s="11">
        <v>20635413</v>
      </c>
      <c r="M6" s="65" t="s">
        <v>270</v>
      </c>
      <c r="N6" s="124">
        <v>29975</v>
      </c>
      <c r="O6" s="124">
        <v>2000</v>
      </c>
      <c r="P6" s="121" t="s">
        <v>140</v>
      </c>
      <c r="Q6" s="80">
        <v>45292</v>
      </c>
      <c r="R6" s="124">
        <v>2950</v>
      </c>
      <c r="S6" s="124">
        <v>0</v>
      </c>
      <c r="T6" s="124">
        <v>0</v>
      </c>
      <c r="U6" s="125">
        <f t="shared" ref="U6:U69" si="1">IF(AND(ISBLANK(R6),ISBLANK(S6),ISBLANK(T6)),"",R6-(S6+T6))</f>
        <v>2950</v>
      </c>
      <c r="V6" s="117" t="s">
        <v>203</v>
      </c>
      <c r="W6" s="122" t="s">
        <v>300</v>
      </c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 t="s">
        <v>298</v>
      </c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A5" sqref="A5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49" width="8.7265625" style="99" customWidth="1"/>
    <col min="50" max="50" width="21.90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6.816406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99.4531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212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286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285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248</v>
      </c>
      <c r="G5" s="84" t="s">
        <v>249</v>
      </c>
      <c r="H5" s="38" t="s">
        <v>250</v>
      </c>
      <c r="I5" s="84">
        <v>32355</v>
      </c>
      <c r="J5" s="38" t="s">
        <v>251</v>
      </c>
      <c r="K5" s="84">
        <v>32355</v>
      </c>
      <c r="L5" s="84" t="s">
        <v>252</v>
      </c>
      <c r="M5" s="38" t="s">
        <v>253</v>
      </c>
      <c r="N5" s="84">
        <v>48801</v>
      </c>
      <c r="O5" s="84" t="s">
        <v>254</v>
      </c>
      <c r="P5" s="84">
        <v>71355</v>
      </c>
      <c r="Q5" s="38" t="s">
        <v>255</v>
      </c>
      <c r="R5" s="38" t="s">
        <v>256</v>
      </c>
      <c r="S5" s="84" t="s">
        <v>257</v>
      </c>
      <c r="T5" s="84" t="s">
        <v>257</v>
      </c>
      <c r="U5" s="84" t="s">
        <v>258</v>
      </c>
      <c r="V5" s="84" t="s">
        <v>259</v>
      </c>
      <c r="W5" s="84">
        <v>0</v>
      </c>
      <c r="X5" s="38" t="s">
        <v>260</v>
      </c>
      <c r="Y5" s="84">
        <v>17611553</v>
      </c>
      <c r="Z5" s="38" t="s">
        <v>261</v>
      </c>
      <c r="AA5" s="108" t="s">
        <v>263</v>
      </c>
      <c r="AB5" s="84">
        <v>51860</v>
      </c>
      <c r="AC5" s="108" t="s">
        <v>264</v>
      </c>
      <c r="AD5" s="84">
        <v>52</v>
      </c>
      <c r="AE5" s="84" t="s">
        <v>265</v>
      </c>
      <c r="AF5" s="84" t="s">
        <v>266</v>
      </c>
      <c r="AG5" s="108" t="s">
        <v>267</v>
      </c>
      <c r="AH5" s="84" t="s">
        <v>268</v>
      </c>
      <c r="AI5" s="108" t="s">
        <v>263</v>
      </c>
      <c r="AJ5" s="84">
        <v>1615</v>
      </c>
      <c r="AK5" s="84">
        <v>1615</v>
      </c>
      <c r="AL5" s="108" t="s">
        <v>269</v>
      </c>
      <c r="AM5" s="84">
        <v>46159.1</v>
      </c>
      <c r="AN5" s="112">
        <v>3714</v>
      </c>
      <c r="AO5" s="112">
        <v>49873.1</v>
      </c>
      <c r="AP5" s="112">
        <v>6761.76</v>
      </c>
      <c r="AQ5" s="112">
        <v>289.23</v>
      </c>
      <c r="AR5" s="112">
        <v>7050.99</v>
      </c>
      <c r="AS5" s="112">
        <v>5889.9</v>
      </c>
      <c r="AT5" s="112">
        <v>289.23</v>
      </c>
      <c r="AU5" s="112">
        <v>6179.13</v>
      </c>
      <c r="AV5" s="84">
        <v>49</v>
      </c>
      <c r="AW5" s="84">
        <v>1107</v>
      </c>
      <c r="AX5" s="84" t="s">
        <v>273</v>
      </c>
      <c r="AY5" s="108"/>
      <c r="AZ5" s="84"/>
      <c r="BA5" s="84"/>
      <c r="BB5" s="84" t="s">
        <v>288</v>
      </c>
      <c r="BC5" s="84"/>
      <c r="BD5" s="108" t="s">
        <v>289</v>
      </c>
      <c r="BE5" s="84">
        <v>51860</v>
      </c>
      <c r="BF5" s="38" t="s">
        <v>257</v>
      </c>
      <c r="BG5" s="84" t="s">
        <v>262</v>
      </c>
      <c r="BH5" s="114" t="s">
        <v>274</v>
      </c>
      <c r="BI5" s="38" t="s">
        <v>110</v>
      </c>
      <c r="BJ5" s="85">
        <v>45943</v>
      </c>
      <c r="BK5" s="84"/>
      <c r="BL5" s="38" t="s">
        <v>114</v>
      </c>
      <c r="BM5" s="115" t="s">
        <v>119</v>
      </c>
      <c r="BN5" s="116" t="s">
        <v>200</v>
      </c>
      <c r="BO5" s="84" t="s">
        <v>242</v>
      </c>
      <c r="BP5" s="84">
        <v>6950</v>
      </c>
      <c r="BQ5" s="117" t="s">
        <v>203</v>
      </c>
      <c r="BR5" s="130" t="s">
        <v>299</v>
      </c>
    </row>
    <row r="6" spans="1:70" s="113" customFormat="1" ht="15" customHeight="1" x14ac:dyDescent="0.35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248</v>
      </c>
      <c r="G6" s="84" t="s">
        <v>249</v>
      </c>
      <c r="H6" s="38" t="s">
        <v>250</v>
      </c>
      <c r="I6" s="84">
        <v>32355</v>
      </c>
      <c r="J6" s="38" t="s">
        <v>251</v>
      </c>
      <c r="K6" s="84">
        <v>32355</v>
      </c>
      <c r="L6" s="84" t="s">
        <v>252</v>
      </c>
      <c r="M6" s="38" t="s">
        <v>253</v>
      </c>
      <c r="N6" s="84">
        <v>48801</v>
      </c>
      <c r="O6" s="84" t="s">
        <v>254</v>
      </c>
      <c r="P6" s="84">
        <v>71355</v>
      </c>
      <c r="Q6" s="38" t="s">
        <v>255</v>
      </c>
      <c r="R6" s="38" t="s">
        <v>256</v>
      </c>
      <c r="S6" s="84" t="s">
        <v>257</v>
      </c>
      <c r="T6" s="84" t="s">
        <v>257</v>
      </c>
      <c r="U6" s="84" t="s">
        <v>258</v>
      </c>
      <c r="V6" s="84" t="s">
        <v>259</v>
      </c>
      <c r="W6" s="84">
        <v>0</v>
      </c>
      <c r="X6" s="38" t="s">
        <v>260</v>
      </c>
      <c r="Y6" s="84">
        <v>20635413</v>
      </c>
      <c r="Z6" s="38" t="s">
        <v>261</v>
      </c>
      <c r="AA6" s="108" t="s">
        <v>270</v>
      </c>
      <c r="AB6" s="84">
        <v>29975</v>
      </c>
      <c r="AC6" s="108" t="s">
        <v>264</v>
      </c>
      <c r="AD6" s="84">
        <v>18</v>
      </c>
      <c r="AE6" s="84" t="s">
        <v>271</v>
      </c>
      <c r="AF6" s="84" t="s">
        <v>266</v>
      </c>
      <c r="AG6" s="108" t="s">
        <v>267</v>
      </c>
      <c r="AH6" s="84" t="s">
        <v>268</v>
      </c>
      <c r="AI6" s="108" t="s">
        <v>270</v>
      </c>
      <c r="AJ6" s="84">
        <v>2000</v>
      </c>
      <c r="AK6" s="84">
        <v>2000</v>
      </c>
      <c r="AL6" s="108" t="s">
        <v>272</v>
      </c>
      <c r="AM6" s="84">
        <v>28263.97</v>
      </c>
      <c r="AN6" s="112">
        <v>244</v>
      </c>
      <c r="AO6" s="112">
        <v>28507.97</v>
      </c>
      <c r="AP6" s="112">
        <v>2814.55</v>
      </c>
      <c r="AQ6" s="112">
        <v>36.97</v>
      </c>
      <c r="AR6" s="112">
        <v>2851.52</v>
      </c>
      <c r="AS6" s="112">
        <v>1812.03</v>
      </c>
      <c r="AT6" s="112">
        <v>36.97</v>
      </c>
      <c r="AU6" s="112">
        <v>1849</v>
      </c>
      <c r="AV6" s="84">
        <v>48</v>
      </c>
      <c r="AW6" s="84">
        <v>1380</v>
      </c>
      <c r="AX6" s="84" t="s">
        <v>273</v>
      </c>
      <c r="AY6" s="108"/>
      <c r="AZ6" s="84"/>
      <c r="BA6" s="84"/>
      <c r="BB6" s="84" t="s">
        <v>288</v>
      </c>
      <c r="BC6" s="84"/>
      <c r="BD6" s="108" t="s">
        <v>290</v>
      </c>
      <c r="BE6" s="84">
        <v>29975</v>
      </c>
      <c r="BF6" s="38" t="s">
        <v>257</v>
      </c>
      <c r="BG6" s="84" t="s">
        <v>262</v>
      </c>
      <c r="BH6" s="114" t="s">
        <v>274</v>
      </c>
      <c r="BI6" s="38" t="s">
        <v>110</v>
      </c>
      <c r="BJ6" s="85">
        <v>45943</v>
      </c>
      <c r="BK6" s="84"/>
      <c r="BL6" s="38" t="s">
        <v>114</v>
      </c>
      <c r="BM6" s="115" t="s">
        <v>119</v>
      </c>
      <c r="BN6" s="116" t="s">
        <v>200</v>
      </c>
      <c r="BO6" s="84" t="s">
        <v>242</v>
      </c>
      <c r="BP6" s="84">
        <v>2950</v>
      </c>
      <c r="BQ6" s="117" t="s">
        <v>203</v>
      </c>
      <c r="BR6" s="118" t="s">
        <v>300</v>
      </c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2025-10-28T15:28:18Z</dcterms:modified>
</cp:coreProperties>
</file>