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haudhwar CSS 109897/"/>
    </mc:Choice>
  </mc:AlternateContent>
  <xr:revisionPtr revIDLastSave="17" documentId="8_{04CEDB55-6651-452B-8B55-87EC91277607}" xr6:coauthVersionLast="47" xr6:coauthVersionMax="47" xr10:uidLastSave="{4D8A2E86-6339-408E-89A6-1793187A51A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<sst xmlns="http://schemas.openxmlformats.org/spreadsheetml/2006/main" count="369" uniqueCount="301">
  <si>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</si>
  <si>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</si>
  <si>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</si>
  <si>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</si>
  <si>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</si>
  <si>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</si>
  <si>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</si>
  <si>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</si>
  <si>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</si>
  <si>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</si>
  <si>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</si>
  <si>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</si>
  <si>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</si>
  <si>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</si>
  <si>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</si>
  <si>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</si>
  <si>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</si>
  <si>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</si>
  <si>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</si>
  <si>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</si>
  <si>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</si>
  <si>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</si>
  <si>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</si>
  <si>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</si>
  <si>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</si>
  <si>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</si>
  <si>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</si>
  <si>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</si>
  <si>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</si>
  <si>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</si>
  <si>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</si>
  <si>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</si>
  <si>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</si>
  <si>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</si>
  <si>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</si>
  <si>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</si>
  <si>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</si>
  <si>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</si>
  <si>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</si>
  <si>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</si>
  <si>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</si>
  <si>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</si>
  <si>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</si>
  <si>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</si>
  <si>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</si>
  <si>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</si>
  <si>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</si>
  <si>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</si>
  <si>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</si>
  <si>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</si>
  <si>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</si>
  <si>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</si>
  <si>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</si>
  <si>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</si>
  <si>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</si>
  <si>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</si>
  <si>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</si>
  <si>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</si>
  <si>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</si>
  <si>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</si>
  <si>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</si>
  <si>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</si>
  <si>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</si>
  <si>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</si>
  <si>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</si>
  <si>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</si>
  <si>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</si>
  <si>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</si>
  <si>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</si>
  <si>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</si>
  <si>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</si>
  <si>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</si>
  <si>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</si>
  <si>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</si>
  <si>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</si>
  <si>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</si>
  <si>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</si>
  <si>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</si>
  <si>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</si>
  <si>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</si>
  <si>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</si>
  <si>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</si>
  <si>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</si>
  <si>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</si>
  <si>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</si>
  <si>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</si>
  <si>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</si>
  <si>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</si>
  <si>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</si>
  <si>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</si>
  <si>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</si>
  <si>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</si>
  <si>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</si>
  <si>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</si>
  <si>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</si>
  <si>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</si>
  <si>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</si>
  <si>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</si>
  <si>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</si>
  <si>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</si>
  <si>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</si>
  <si>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</si>
  <si>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</si>
  <si>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</si>
  <si>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</si>
  <si>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</si>
  <si>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</si>
  <si>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</si>
  <si>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</si>
  <si>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</si>
  <si>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</si>
  <si>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</si>
  <si>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</si>
  <si>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</si>
  <si>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</si>
  <si>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</si>
  <si>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</si>
  <si>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</si>
  <si>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</si>
  <si>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</si>
  <si>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</si>
  <si>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</si>
  <si>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</si>
  <si>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</si>
  <si>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</si>
  <si>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</si>
  <si>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</si>
  <si>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</si>
  <si>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</si>
  <si>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</si>
  <si>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</si>
  <si>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</si>
  <si>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</si>
  <si>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</si>
  <si>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</si>
  <si>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</si>
  <si>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</si>
  <si>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</si>
  <si>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</si>
  <si>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</si>
  <si>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</si>
  <si>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</si>
  <si>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</si>
  <si>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</si>
  <si>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</si>
  <si>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</si>
  <si>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</si>
  <si>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</si>
  <si>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</si>
  <si>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</si>
  <si>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</si>
  <si>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</si>
  <si>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</si>
  <si>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</si>
  <si>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</si>
  <si>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</si>
  <si>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</si>
  <si>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</si>
  <si>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</si>
  <si>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</si>
  <si>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</si>
  <si>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</si>
  <si>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</si>
  <si>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</si>
  <si>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</si>
  <si>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</si>
  <si>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</si>
  <si>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</si>
  <si>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</si>
  <si>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</si>
  <si>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</si>
  <si>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</si>
  <si>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</si>
  <si>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</si>
  <si>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</si>
  <si>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</si>
  <si>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</si>
  <si>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</si>
  <si>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</si>
  <si>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</si>
  <si>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</si>
  <si>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</si>
  <si>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</si>
  <si>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</si>
  <si>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</si>
  <si>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</si>
  <si>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</si>
  <si>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</si>
  <si>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</si>
  <si>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</si>
  <si>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</si>
  <si>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</si>
  <si>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</si>
  <si>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</si>
  <si>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</si>
  <si>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</si>
  <si>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</si>
  <si>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</si>
  <si>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</si>
  <si>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</si>
  <si>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</si>
  <si>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</si>
  <si>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</si>
  <si>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</si>
  <si>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</si>
  <si>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</si>
  <si>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</si>
  <si>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</si>
  <si>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</si>
  <si>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</si>
  <si>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</si>
  <si>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</si>
  <si>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</si>
  <si>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</si>
  <si>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</si>
  <si>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</si>
  <si>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</si>
  <si>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</si>
  <si>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</si>
  <si>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</si>
  <si>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</si>
  <si>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</si>
  <si>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</si>
  <si>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</si>
  <si>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</si>
  <si>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</si>
  <si>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</si>
  <si>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</si>
  <si>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</si>
  <si>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</si>
  <si>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</si>
  <si>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</si>
  <si>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</si>
  <si>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</si>
  <si>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</si>
  <si>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</si>
  <si>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</si>
  <si>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</si>
  <si>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</si>
  <si>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</si>
  <si>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</si>
  <si>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</si>
  <si>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</si>
  <si>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</si>
  <si>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</si>
  <si>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</si>
  <si>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</si>
  <si>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</si>
  <si>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</si>
  <si>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Completed-Report Submitted</t>
  </si>
  <si>
    <t>East</t>
  </si>
  <si>
    <t>Odisha</t>
  </si>
  <si>
    <t>Chetana</t>
  </si>
  <si>
    <t>HINDU</t>
  </si>
  <si>
    <t>Open</t>
  </si>
  <si>
    <t>Sidharth Sankar Sahoo/SF0074779</t>
  </si>
  <si>
    <t>Cuttack</t>
  </si>
  <si>
    <t>Dual Staff</t>
  </si>
  <si>
    <t>Available &amp; Updated</t>
  </si>
  <si>
    <t>Gobind Prasad Mohanty/ SF0009889</t>
  </si>
  <si>
    <t xml:space="preserve">	
Sanjaya Kumar Sahoo/ SF0070624</t>
  </si>
  <si>
    <t>BM</t>
  </si>
  <si>
    <t>BQM</t>
  </si>
  <si>
    <t>Terminated</t>
  </si>
  <si>
    <t>Athagarh</t>
  </si>
  <si>
    <t>ORGL0396</t>
  </si>
  <si>
    <t>Choudwar</t>
  </si>
  <si>
    <t>Similihanda</t>
  </si>
  <si>
    <t>SF0099016</t>
  </si>
  <si>
    <t>Divyajyoti Ommkar Sethy</t>
  </si>
  <si>
    <t>284</t>
  </si>
  <si>
    <t>laxmi</t>
  </si>
  <si>
    <t>SID2125077165</t>
  </si>
  <si>
    <t>OBC</t>
  </si>
  <si>
    <t>Animal Husbandry &amp; Poultry</t>
  </si>
  <si>
    <t>TUNI DAS</t>
  </si>
  <si>
    <t>07-Feb-2024</t>
  </si>
  <si>
    <t>Tue</t>
  </si>
  <si>
    <t>7</t>
  </si>
  <si>
    <t>9.91 Yrs</t>
  </si>
  <si>
    <t>05 Oct 2020</t>
  </si>
  <si>
    <t>&gt; 6 to 10 Years</t>
  </si>
  <si>
    <t>05-Mar-2024</t>
  </si>
  <si>
    <t>02-Sep-2025</t>
  </si>
  <si>
    <t>6371815150</t>
  </si>
  <si>
    <t>As per loan card borrower paid her EMI Rs 4270/- on dt 04-02-25 and 04-03-25 and paid partial EMI Rs 3270/- on dt 06-05-25 to lo Bhabani Prasad Mohapatra/SF0047012 but staff has not remitted at office.</t>
  </si>
  <si>
    <t>SF0047012</t>
  </si>
  <si>
    <t>Bhabani Prasad Mohapatra</t>
  </si>
  <si>
    <t>CA</t>
  </si>
  <si>
    <t>As per loan card borrower paid her EMI Rs 4270/- on dt 04-02-25 to lo Bhabani Prasad Mohapatra/SF0047012 but staff has not remitted at office.</t>
  </si>
  <si>
    <t>As per loan card borrower paid her EMI Rs 4270/- on dt 04-03-25 to lo Bhabani Prasad Mohapatra/SF0047012 but staff has not remitted at office.</t>
  </si>
  <si>
    <t>As per loan card borrower paid her partial EMI Rs 3270/- on dt 06-05-25 to lo Bhabani Prasad Mohapatra/SF0047012 but staff has not remitted at office.</t>
  </si>
  <si>
    <t>Jeetendra Kumar Mahapatra/SF0027163</t>
  </si>
  <si>
    <t>Antaryami Swain/ SF0091039</t>
  </si>
  <si>
    <t>Bijaya Kumar Sahu</t>
  </si>
  <si>
    <t>SF0096349</t>
  </si>
  <si>
    <t>Chinmayee Mallick</t>
  </si>
  <si>
    <t>SF0095366</t>
  </si>
  <si>
    <t>FN25-26-02361</t>
  </si>
  <si>
    <t>08:00AM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</si>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</sst>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6" sqref="G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.5" thickBot="1" x14ac:dyDescent="0.4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ORGL0396</v>
      </c>
      <c r="D5" s="63" t="str">
        <f>IF('Physical Cash at Safe'!D28="Yes", 'Physical Cash at Safe'!A4, 'Borrower Wise Details'!C5)</f>
        <v>Choudwar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45902</v>
      </c>
      <c r="H5" s="107" t="s">
        <v>248</v>
      </c>
      <c r="I5" s="61">
        <v>45924</v>
      </c>
      <c r="J5" s="74" t="str">
        <f>IF('Physical Cash at Safe'!D28="Yes",'Physical Cash at Safe'!E28,IF('Borrower Wise Details'!D5&lt;&gt;"",'Borrower Wise Details'!D5,""))</f>
        <v>FN25-26-02361</v>
      </c>
      <c r="K5" s="81">
        <v>1</v>
      </c>
      <c r="L5" s="82">
        <v>11810</v>
      </c>
      <c r="M5" s="82">
        <v>0</v>
      </c>
      <c r="N5" s="132" t="s">
        <v>292</v>
      </c>
      <c r="O5" s="133" t="s">
        <v>293</v>
      </c>
      <c r="P5" s="133" t="s">
        <v>259</v>
      </c>
      <c r="Q5" s="133" t="s">
        <v>260</v>
      </c>
      <c r="R5" s="75" t="str">
        <f>IF('Physical Cash at Safe'!$D$28="Yes", 'Physical Cash at Safe'!$A$28, IF('Borrower Wise Details'!F5&lt;&gt;"", 'Borrower Wise Details'!F5, ""))</f>
        <v>Bhabani Prasad Mohapatra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SF0047012</v>
      </c>
      <c r="U5" s="77" t="s">
        <v>263</v>
      </c>
      <c r="V5" s="61">
        <v>45869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249</v>
      </c>
      <c r="Z5" s="61">
        <v>45912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11810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11810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45924</v>
      </c>
      <c r="AH5" s="70" t="s">
        <v>285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ORGL0396</v>
      </c>
      <c r="C5" s="50" t="str">
        <f>IF('Fraud Investigation Report'!D5="", "", 'Fraud Investigation Report'!D5)</f>
        <v>Choudwar</v>
      </c>
      <c r="D5" s="68" t="str">
        <f>IF(OR('Fraud Investigation Report'!R5="", 'Fraud Investigation Report'!R5=0), "", 'Fraud Investigation Report'!R5)</f>
        <v>Bhabani Prasad Mohapatra</v>
      </c>
      <c r="E5" s="68" t="str">
        <f>IF(OR('Fraud Investigation Report'!T5="", 'Fraud Investigation Report'!T5=0), "", 'Fraud Investigation Report'!T5)</f>
        <v>SF0047012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FN25-26-02361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11810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11810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11810</v>
      </c>
      <c r="Q5" s="49"/>
      <c r="R5" s="84" t="s">
        <v>300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265</v>
      </c>
      <c r="B4" s="41" t="s">
        <v>266</v>
      </c>
      <c r="C4" s="41" t="s">
        <v>264</v>
      </c>
      <c r="D4" s="41" t="s">
        <v>256</v>
      </c>
      <c r="E4" s="41" t="s">
        <v>256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251</v>
      </c>
      <c r="B6" s="18">
        <v>45913</v>
      </c>
      <c r="C6" s="18">
        <v>45912</v>
      </c>
      <c r="D6" s="18">
        <v>45913</v>
      </c>
      <c r="E6" s="19">
        <v>0.27083333333333331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</v>
      </c>
      <c r="C11" s="23">
        <f>B11*A11</f>
        <v>1000</v>
      </c>
      <c r="D11" s="25">
        <v>1</v>
      </c>
      <c r="E11" s="23">
        <f t="shared" ref="E11:E17" si="0">D11*A11</f>
        <v>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6</v>
      </c>
      <c r="E13" s="23">
        <f t="shared" si="0"/>
        <v>600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29</v>
      </c>
      <c r="C18" s="23">
        <f>B18</f>
        <v>29</v>
      </c>
      <c r="D18" s="27">
        <v>29</v>
      </c>
      <c r="E18" s="28">
        <f>D18</f>
        <v>29</v>
      </c>
    </row>
    <row r="19" spans="1:5" ht="14.5" x14ac:dyDescent="0.35">
      <c r="A19" s="29"/>
      <c r="B19" s="30" t="s">
        <v>76</v>
      </c>
      <c r="C19" s="31">
        <f>SUM(C10:C18)</f>
        <v>1129</v>
      </c>
      <c r="D19" s="30" t="s">
        <v>76</v>
      </c>
      <c r="E19" s="31">
        <f>SUM(E10:E18)</f>
        <v>1129</v>
      </c>
    </row>
    <row r="20" spans="1:5" ht="30" customHeight="1" x14ac:dyDescent="0.35">
      <c r="A20" s="148" t="s">
        <v>97</v>
      </c>
      <c r="B20" s="149"/>
      <c r="C20" s="32">
        <v>1129</v>
      </c>
      <c r="D20" s="33" t="s">
        <v>91</v>
      </c>
      <c r="E20" s="34">
        <v>0</v>
      </c>
    </row>
    <row r="21" spans="1:5" ht="30" customHeight="1" x14ac:dyDescent="0.35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5"/>
      <c r="C24" s="135"/>
      <c r="D24" s="135"/>
      <c r="E24" s="135"/>
    </row>
    <row r="25" spans="1:5" ht="57.75" customHeight="1" x14ac:dyDescent="0.35">
      <c r="A25" s="36" t="s">
        <v>81</v>
      </c>
      <c r="B25" s="157"/>
      <c r="C25" s="157"/>
      <c r="D25" s="157"/>
      <c r="E25" s="157"/>
    </row>
    <row r="26" spans="1:5" ht="20.149999999999999" customHeight="1" x14ac:dyDescent="0.35">
      <c r="A26" s="162" t="s">
        <v>190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40" customHeight="1" x14ac:dyDescent="0.35">
      <c r="A30" s="127"/>
      <c r="B30" s="127"/>
      <c r="C30" s="128"/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220</v>
      </c>
      <c r="B32" s="38" t="s">
        <v>257</v>
      </c>
      <c r="C32" s="37" t="s">
        <v>82</v>
      </c>
      <c r="D32" s="158" t="s">
        <v>258</v>
      </c>
      <c r="E32" s="159"/>
    </row>
    <row r="33" spans="1:5" ht="18" customHeight="1" x14ac:dyDescent="0.35">
      <c r="A33" s="37" t="s">
        <v>83</v>
      </c>
      <c r="B33" s="106">
        <v>287</v>
      </c>
      <c r="C33" s="39" t="s">
        <v>84</v>
      </c>
      <c r="D33" s="152">
        <v>236</v>
      </c>
      <c r="E33" s="153"/>
    </row>
    <row r="34" spans="1:5" ht="26" x14ac:dyDescent="0.35">
      <c r="A34" s="39" t="s">
        <v>221</v>
      </c>
      <c r="B34" s="38" t="s">
        <v>294</v>
      </c>
      <c r="C34" s="39" t="s">
        <v>222</v>
      </c>
      <c r="D34" s="154" t="s">
        <v>296</v>
      </c>
      <c r="E34" s="155"/>
    </row>
    <row r="35" spans="1:5" ht="26" x14ac:dyDescent="0.35">
      <c r="A35" s="39" t="s">
        <v>223</v>
      </c>
      <c r="B35" s="38" t="s">
        <v>295</v>
      </c>
      <c r="C35" s="39" t="s">
        <v>225</v>
      </c>
      <c r="D35" s="154" t="s">
        <v>297</v>
      </c>
      <c r="E35" s="155"/>
    </row>
    <row r="36" spans="1:5" ht="25.5" customHeight="1" x14ac:dyDescent="0.35">
      <c r="A36" s="39" t="s">
        <v>224</v>
      </c>
      <c r="B36" s="38" t="s">
        <v>261</v>
      </c>
      <c r="C36" s="39" t="s">
        <v>226</v>
      </c>
      <c r="D36" s="156" t="s">
        <v>262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6" sqref="F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4.36328125" style="13" bestFit="1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ORGL0396</v>
      </c>
      <c r="C5" s="119" t="str">
        <f>IF('Loan Outstanding Report'!$H$5="", "", 'Loan Outstanding Report'!$H$5)</f>
        <v>Choudwar</v>
      </c>
      <c r="D5" s="129" t="s">
        <v>298</v>
      </c>
      <c r="E5" s="65">
        <v>45912</v>
      </c>
      <c r="F5" s="130" t="s">
        <v>287</v>
      </c>
      <c r="G5" s="131" t="s">
        <v>286</v>
      </c>
      <c r="H5" s="49" t="s">
        <v>288</v>
      </c>
      <c r="I5" s="120" t="s">
        <v>270</v>
      </c>
      <c r="J5" s="120" t="s">
        <v>272</v>
      </c>
      <c r="K5" s="120" t="s">
        <v>275</v>
      </c>
      <c r="L5" s="11">
        <v>355091211</v>
      </c>
      <c r="M5" s="65" t="s">
        <v>276</v>
      </c>
      <c r="N5" s="124">
        <v>80000</v>
      </c>
      <c r="O5" s="124">
        <v>4270</v>
      </c>
      <c r="P5" s="121" t="s">
        <v>139</v>
      </c>
      <c r="Q5" s="80">
        <v>45692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289</v>
      </c>
    </row>
    <row r="6" spans="1:23" ht="25" customHeight="1" x14ac:dyDescent="0.3">
      <c r="A6" s="64">
        <v>2</v>
      </c>
      <c r="B6" s="60" t="str">
        <f>IF(J6&lt;&gt;"", $B$5, "")</f>
        <v>ORGL0396</v>
      </c>
      <c r="C6" s="119" t="str">
        <f>IF(J6&lt;&gt;"", $C$5, "")</f>
        <v>Choudwar</v>
      </c>
      <c r="D6" s="41" t="str">
        <f>IF(J6&lt;&gt;"", $D$5, "")</f>
        <v>FN25-26-02361</v>
      </c>
      <c r="E6" s="65">
        <v>45912</v>
      </c>
      <c r="F6" s="38" t="s">
        <v>287</v>
      </c>
      <c r="G6" s="49" t="s">
        <v>286</v>
      </c>
      <c r="H6" s="49" t="s">
        <v>288</v>
      </c>
      <c r="I6" s="120" t="s">
        <v>270</v>
      </c>
      <c r="J6" s="120" t="s">
        <v>272</v>
      </c>
      <c r="K6" s="120" t="s">
        <v>275</v>
      </c>
      <c r="L6" s="11">
        <v>355091211</v>
      </c>
      <c r="M6" s="65" t="s">
        <v>276</v>
      </c>
      <c r="N6" s="124">
        <v>80000</v>
      </c>
      <c r="O6" s="124">
        <v>4270</v>
      </c>
      <c r="P6" s="121" t="s">
        <v>139</v>
      </c>
      <c r="Q6" s="80">
        <v>45720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290</v>
      </c>
    </row>
    <row r="7" spans="1:23" ht="25" customHeight="1" x14ac:dyDescent="0.3">
      <c r="A7" s="64">
        <v>3</v>
      </c>
      <c r="B7" s="60" t="str">
        <f t="shared" ref="B7:B70" si="2">IF(J7&lt;&gt;"", $B$5, "")</f>
        <v>ORGL0396</v>
      </c>
      <c r="C7" s="119" t="str">
        <f t="shared" ref="C7:C70" si="3">IF(J7&lt;&gt;"", $C$5, "")</f>
        <v>Choudwar</v>
      </c>
      <c r="D7" s="41" t="str">
        <f t="shared" ref="D7:D70" si="4">IF(J7&lt;&gt;"", $D$5, "")</f>
        <v>FN25-26-02361</v>
      </c>
      <c r="E7" s="65">
        <v>45912</v>
      </c>
      <c r="F7" s="38" t="s">
        <v>287</v>
      </c>
      <c r="G7" s="49" t="s">
        <v>286</v>
      </c>
      <c r="H7" s="49" t="s">
        <v>288</v>
      </c>
      <c r="I7" s="120" t="s">
        <v>270</v>
      </c>
      <c r="J7" s="120" t="s">
        <v>272</v>
      </c>
      <c r="K7" s="120" t="s">
        <v>275</v>
      </c>
      <c r="L7" s="11">
        <v>355091211</v>
      </c>
      <c r="M7" s="65" t="s">
        <v>276</v>
      </c>
      <c r="N7" s="124">
        <v>80000</v>
      </c>
      <c r="O7" s="124">
        <v>4270</v>
      </c>
      <c r="P7" s="121" t="s">
        <v>139</v>
      </c>
      <c r="Q7" s="80">
        <v>45783</v>
      </c>
      <c r="R7" s="124">
        <v>3270</v>
      </c>
      <c r="S7" s="124">
        <v>0</v>
      </c>
      <c r="T7" s="124">
        <v>0</v>
      </c>
      <c r="U7" s="125">
        <f t="shared" si="1"/>
        <v>3270</v>
      </c>
      <c r="V7" s="117" t="s">
        <v>202</v>
      </c>
      <c r="W7" s="122" t="s">
        <v>291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68">
        <v>46000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8">
        <v>46000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299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250</v>
      </c>
      <c r="C5" s="38" t="s">
        <v>251</v>
      </c>
      <c r="D5" s="38" t="s">
        <v>256</v>
      </c>
      <c r="E5" s="38" t="s">
        <v>256</v>
      </c>
      <c r="F5" s="38" t="s">
        <v>264</v>
      </c>
      <c r="G5" s="84" t="s">
        <v>265</v>
      </c>
      <c r="H5" s="38" t="s">
        <v>266</v>
      </c>
      <c r="I5" s="84">
        <v>180554</v>
      </c>
      <c r="J5" s="38" t="s">
        <v>267</v>
      </c>
      <c r="K5" s="84">
        <v>180554</v>
      </c>
      <c r="L5" s="84" t="s">
        <v>268</v>
      </c>
      <c r="M5" s="38" t="s">
        <v>269</v>
      </c>
      <c r="N5" s="84">
        <v>107459</v>
      </c>
      <c r="O5" s="84" t="s">
        <v>270</v>
      </c>
      <c r="P5" s="84">
        <v>147435</v>
      </c>
      <c r="Q5" s="38" t="s">
        <v>271</v>
      </c>
      <c r="R5" s="38" t="s">
        <v>252</v>
      </c>
      <c r="S5" s="84" t="s">
        <v>272</v>
      </c>
      <c r="T5" s="84" t="s">
        <v>272</v>
      </c>
      <c r="U5" s="84" t="s">
        <v>273</v>
      </c>
      <c r="V5" s="84" t="s">
        <v>253</v>
      </c>
      <c r="W5" s="84">
        <v>541</v>
      </c>
      <c r="X5" s="38" t="s">
        <v>274</v>
      </c>
      <c r="Y5" s="84">
        <v>355091211</v>
      </c>
      <c r="Z5" s="38" t="s">
        <v>275</v>
      </c>
      <c r="AA5" s="108" t="s">
        <v>276</v>
      </c>
      <c r="AB5" s="84">
        <v>80000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4270</v>
      </c>
      <c r="AK5" s="84">
        <v>4270</v>
      </c>
      <c r="AL5" s="108" t="s">
        <v>283</v>
      </c>
      <c r="AM5" s="84">
        <v>45524.45</v>
      </c>
      <c r="AN5" s="112">
        <v>18525.55</v>
      </c>
      <c r="AO5" s="112">
        <v>64050</v>
      </c>
      <c r="AP5" s="112">
        <v>34475.550000000003</v>
      </c>
      <c r="AQ5" s="112">
        <v>3631.45</v>
      </c>
      <c r="AR5" s="112">
        <v>38107</v>
      </c>
      <c r="AS5" s="112">
        <v>14723.05</v>
      </c>
      <c r="AT5" s="112">
        <v>2356.9499999999998</v>
      </c>
      <c r="AU5" s="112">
        <v>17080</v>
      </c>
      <c r="AV5" s="84">
        <v>19</v>
      </c>
      <c r="AW5" s="84"/>
      <c r="AX5" s="84"/>
      <c r="AY5" s="108"/>
      <c r="AZ5" s="84"/>
      <c r="BA5" s="84"/>
      <c r="BB5" s="84" t="s">
        <v>254</v>
      </c>
      <c r="BC5" s="84" t="s">
        <v>145</v>
      </c>
      <c r="BD5" s="108"/>
      <c r="BE5" s="84"/>
      <c r="BF5" s="38" t="s">
        <v>272</v>
      </c>
      <c r="BG5" s="84" t="s">
        <v>284</v>
      </c>
      <c r="BH5" s="114" t="s">
        <v>255</v>
      </c>
      <c r="BI5" s="38" t="s">
        <v>110</v>
      </c>
      <c r="BJ5" s="85">
        <v>45912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11810</v>
      </c>
      <c r="BQ5" s="117" t="s">
        <v>202</v>
      </c>
      <c r="BR5" s="118" t="s">
        <v>285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2025-09-24T10:05:23Z</dcterms:modified>
</cp:coreProperties>
</file>