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jaykumar_gour_spandanasphoorty_com/Documents/Desktop/Tamkuhiraj_FN25-26-02362_CSS/"/>
    </mc:Choice>
  </mc:AlternateContent>
  <xr:revisionPtr revIDLastSave="15" documentId="13_ncr:1_{20E08BB4-814F-4161-9B1C-5A7D6FC1F9B3}" xr6:coauthVersionLast="47" xr6:coauthVersionMax="47" xr10:uidLastSave="{E4E1479F-E3F0-4694-B683-732CC5986F02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<sst xmlns="http://schemas.openxmlformats.org/spreadsheetml/2006/main" count="337" uniqueCount="291">
  <si>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</si>
  <si>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</si>
  <si>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</si>
  <si>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</si>
  <si>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</si>
  <si>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</si>
  <si>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</si>
  <si>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</si>
  <si>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</si>
  <si>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</si>
  <si>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</si>
  <si>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</si>
  <si>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</si>
  <si>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</si>
  <si>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</si>
  <si>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</si>
  <si>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</si>
  <si>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</si>
  <si>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</si>
  <si>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</si>
  <si>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</si>
  <si>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</si>
  <si>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</si>
  <si>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</si>
  <si>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</si>
  <si>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</si>
  <si>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</si>
  <si>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</si>
  <si>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</si>
  <si>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</si>
  <si>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</si>
  <si>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</si>
  <si>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</si>
  <si>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</si>
  <si>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</si>
  <si>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</si>
  <si>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</si>
  <si>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</si>
  <si>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</si>
  <si>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</si>
  <si>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</si>
  <si>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</si>
  <si>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</si>
  <si>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</si>
  <si>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</si>
  <si>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</si>
  <si>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</si>
  <si>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</si>
  <si>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</si>
  <si>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</si>
  <si>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</si>
  <si>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</si>
  <si>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</si>
  <si>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</si>
  <si>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</si>
  <si>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</si>
  <si>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</si>
  <si>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</si>
  <si>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</si>
  <si>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</si>
  <si>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</si>
  <si>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</si>
  <si>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</si>
  <si>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</si>
  <si>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</si>
  <si>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</si>
  <si>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</si>
  <si>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</si>
  <si>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</si>
  <si>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</si>
  <si>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</si>
  <si>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</si>
  <si>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</si>
  <si>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</si>
  <si>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</si>
  <si>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</si>
  <si>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</si>
  <si>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</si>
  <si>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</si>
  <si>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</si>
  <si>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</si>
  <si>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</si>
  <si>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</si>
  <si>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</si>
  <si>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</si>
  <si>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</si>
  <si>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</si>
  <si>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</si>
  <si>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</si>
  <si>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</si>
  <si>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</si>
  <si>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</si>
  <si>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</si>
  <si>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</si>
  <si>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</si>
  <si>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</si>
  <si>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</si>
  <si>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</si>
  <si>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</si>
  <si>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</si>
  <si>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</si>
  <si>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</si>
  <si>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</si>
  <si>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</si>
  <si>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</si>
  <si>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</si>
  <si>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</si>
  <si>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</si>
  <si>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</si>
  <si>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</si>
  <si>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</si>
  <si>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</si>
  <si>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</si>
  <si>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</si>
  <si>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</si>
  <si>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</si>
  <si>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</si>
  <si>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</si>
  <si>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</si>
  <si>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</si>
  <si>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</si>
  <si>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</si>
  <si>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</si>
  <si>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</si>
  <si>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</si>
  <si>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</si>
  <si>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</si>
  <si>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</si>
  <si>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</si>
  <si>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</si>
  <si>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</si>
  <si>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</si>
  <si>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</si>
  <si>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</si>
  <si>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</si>
  <si>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</si>
  <si>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</si>
  <si>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</si>
  <si>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</si>
  <si>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</si>
  <si>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</si>
  <si>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</si>
  <si>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</si>
  <si>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</si>
  <si>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</si>
  <si>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</si>
  <si>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</si>
  <si>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</si>
  <si>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</si>
  <si>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</si>
  <si>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</si>
  <si>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</si>
  <si>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</si>
  <si>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</si>
  <si>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</si>
  <si>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</si>
  <si>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</si>
  <si>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</si>
  <si>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</si>
  <si>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</si>
  <si>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</si>
  <si>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</si>
  <si>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</si>
  <si>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</si>
  <si>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</si>
  <si>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</si>
  <si>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</si>
  <si>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</si>
  <si>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</si>
  <si>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</si>
  <si>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</si>
  <si>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</si>
  <si>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</si>
  <si>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</si>
  <si>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</si>
  <si>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</si>
  <si>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</si>
  <si>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</si>
  <si>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</si>
  <si>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</si>
  <si>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</si>
  <si>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</si>
  <si>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</si>
  <si>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</si>
  <si>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</si>
  <si>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</si>
  <si>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</si>
  <si>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</si>
  <si>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</si>
  <si>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</si>
  <si>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</si>
  <si>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</si>
  <si>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</si>
  <si>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</si>
  <si>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</si>
  <si>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</si>
  <si>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</si>
  <si>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</si>
  <si>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</si>
  <si>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</si>
  <si>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</si>
  <si>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</si>
  <si>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</si>
  <si>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</si>
  <si>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</si>
  <si>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</si>
  <si>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</si>
  <si>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</si>
  <si>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</si>
  <si>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</si>
  <si>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</si>
  <si>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</si>
  <si>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</si>
  <si>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</si>
  <si>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</si>
  <si>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</si>
  <si>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</si>
  <si>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</si>
  <si>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</si>
  <si>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</si>
  <si>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</si>
  <si>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</si>
  <si>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</si>
  <si>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</si>
  <si>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</si>
  <si>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</si>
  <si>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</si>
  <si>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</si>
  <si>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</si>
  <si>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</si>
  <si>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</si>
  <si>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</si>
  <si>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</si>
  <si>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</si>
  <si>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</si>
  <si>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</si>
  <si>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</si>
  <si>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</si>
  <si>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</si>
  <si>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</si>
  <si>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</si>
  <si>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</si>
  <si>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</si>
  <si>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</si>
  <si>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</si>
  <si>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North</t>
  </si>
  <si>
    <t>Uttar Pradesh</t>
  </si>
  <si>
    <t>Gorakhpur</t>
  </si>
  <si>
    <t>Kushinagar</t>
  </si>
  <si>
    <t>Salemgarh</t>
  </si>
  <si>
    <t>UP3873</t>
  </si>
  <si>
    <t>Tamkuhiraj</t>
  </si>
  <si>
    <t>KOINDI GOSAI</t>
  </si>
  <si>
    <t>SF0098444</t>
  </si>
  <si>
    <t>Sandeep Kumar Yadav</t>
  </si>
  <si>
    <t>KOINDI GOSAI C2</t>
  </si>
  <si>
    <t>KOINDI GOSAI C2 Susheela Devi Lavaniya1</t>
  </si>
  <si>
    <t>Chetana</t>
  </si>
  <si>
    <t>SSF3572273</t>
  </si>
  <si>
    <t>OBC</t>
  </si>
  <si>
    <t>HINDU</t>
  </si>
  <si>
    <t>Agriculture &amp; Farming</t>
  </si>
  <si>
    <t>SANGEETA</t>
  </si>
  <si>
    <t>17-Mar-2023</t>
  </si>
  <si>
    <t>05</t>
  </si>
  <si>
    <t>1</t>
  </si>
  <si>
    <t>2.52 Yrs</t>
  </si>
  <si>
    <t>17 Mar 2023</t>
  </si>
  <si>
    <t>&gt; 2 to 4 Years</t>
  </si>
  <si>
    <t>05-May-2023</t>
  </si>
  <si>
    <t>19-Dec-2024</t>
  </si>
  <si>
    <t>&gt;180</t>
  </si>
  <si>
    <t>Open</t>
  </si>
  <si>
    <t>Trayambkeshvar Pandey/SF0077916</t>
  </si>
  <si>
    <t>SF0065991</t>
  </si>
  <si>
    <t>Branch Manager</t>
  </si>
  <si>
    <t>CSS</t>
  </si>
  <si>
    <t>Mithilesh Singh/SF0099002</t>
  </si>
  <si>
    <t>Manoj Kumar Yadav/SF0075353</t>
  </si>
  <si>
    <t>Nand Kishore Rai/SF0097965</t>
  </si>
  <si>
    <t>Vipin yadav/SF0071928</t>
  </si>
  <si>
    <t>Terminated</t>
  </si>
  <si>
    <t>Completed-Report Submitted</t>
  </si>
  <si>
    <t>FN25-26-02362</t>
  </si>
  <si>
    <t>Form Date : 23-Sep-2025</t>
  </si>
  <si>
    <t>To Date : 23-Sep-2025</t>
  </si>
  <si>
    <t>Reporting Time : 06:00 AM</t>
  </si>
  <si>
    <t>As per loan card, borrower Sangeeta/351011940 paid the pre-closure amount of Rs. 14,481/- to the Branch Manager Mukesh Chaubey/SF0065991 on 02-Aug-2024 but the same was not posted in the FIMO.
# Paid an EMI amount of Rs. 1,750/- on date 05-Aug-24.
# Paid an EMI amount of Rs. 1,750/- on date 05-Sep-24.
# Paid an EMI amount of Rs. 1,750/- on date 16-Oct-24.
# Paid an EMI amount of Rs. 1,750/- on date 11-Nov-24.
# Paid an EMI amount of Rs. 1,750/- on date 19-Dec-24.
Gross fraud amount : Rs. 14,481/-
Recover and posted in FIMO : Rs. 8,750/-
To be recovered amount : Rs. 5,731/-
Borrower written statement and loan card available.</t>
  </si>
  <si>
    <t>Mukesh Kumar Chaube</t>
  </si>
  <si>
    <t>No Action Taken</t>
  </si>
  <si>
    <t>Branch Manager Mukesh Kumar Chaube/SF0065991 was found involved in Pre-Closure Misappropriation amount but not posted to the concerned borrower accounts on the names of 1 borrowers for the amounting to Rs. 14,481/- on the evidence available.
Total Fraud Amount: Rs. 14,481/-
Amount Recovered and Accounted in FIMO: Rs. 8,750/-
Net Fraud Amount to be recovered: Rs. 5,731/-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</si>
</sst>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242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243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244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5">
      <c r="C7" s="54" t="s">
        <v>127</v>
      </c>
      <c r="E7" t="s">
        <v>117</v>
      </c>
      <c r="I7" t="s">
        <v>208</v>
      </c>
      <c r="K7" s="87"/>
    </row>
    <row r="8" spans="1:11" x14ac:dyDescent="0.35">
      <c r="C8" s="54" t="s">
        <v>128</v>
      </c>
      <c r="E8" t="s">
        <v>116</v>
      </c>
      <c r="I8" t="s">
        <v>209</v>
      </c>
      <c r="K8" s="87"/>
    </row>
    <row r="9" spans="1:11" x14ac:dyDescent="0.35">
      <c r="C9" s="54" t="s">
        <v>129</v>
      </c>
      <c r="I9" t="s">
        <v>205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4" sqref="A4"/>
    </sheetView>
  </sheetViews>
  <sheetFormatPr defaultColWidth="0" defaultRowHeight="14.5" zeroHeight="1" x14ac:dyDescent="0.35"/>
  <cols>
    <col min="1" max="1" width="9" customWidth="1"/>
    <col min="2" max="2" width="13.1796875" customWidth="1"/>
    <col min="3" max="6" width="15.54296875" customWidth="1"/>
    <col min="7" max="7" width="17.81640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179687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81640625" customWidth="1"/>
    <col min="25" max="25" width="23.81640625" customWidth="1"/>
    <col min="26" max="26" width="16.81640625" customWidth="1"/>
    <col min="27" max="27" width="16.1796875" customWidth="1"/>
    <col min="28" max="29" width="17" customWidth="1"/>
    <col min="30" max="30" width="19.81640625" customWidth="1"/>
    <col min="31" max="31" width="16.1796875" customWidth="1"/>
    <col min="32" max="32" width="15.81640625" customWidth="1"/>
    <col min="33" max="33" width="14.54296875" customWidth="1"/>
    <col min="34" max="34" width="60.453125" customWidth="1"/>
    <col min="35" max="35" width="5.81640625" customWidth="1"/>
    <col min="36" max="16384" width="5.81640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240</v>
      </c>
      <c r="H3" s="96"/>
    </row>
    <row r="4" spans="1:34" ht="52" x14ac:dyDescent="0.3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241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UP3873</v>
      </c>
      <c r="D5" s="63" t="str">
        <f>IF('Physical Cash at Safe'!D28="Yes", 'Physical Cash at Safe'!B4, 'Borrower Wise Details'!C5)</f>
        <v>Tamkuhiraj</v>
      </c>
      <c r="E5" s="63" t="str">
        <f>IF(D5="", "", IF(ISBLANK('Loan Outstanding Report'!C5), IF('Physical Cash at Safe'!D28="Yes", 'Physical Cash at Safe'!A6, ""), 'Loan Outstanding Report'!C5))</f>
        <v>Uttar Pradesh</v>
      </c>
      <c r="F5" s="63" t="str">
        <f>IF(D5="", "", IF(ISBLANK('Loan Outstanding Report'!D5), IF('Physical Cash at Safe'!D28="Yes", 'Physical Cash at Safe'!E4, ""), 'Loan Outstanding Report'!D5))</f>
        <v>Gorakhpur</v>
      </c>
      <c r="G5" s="61">
        <v>45544</v>
      </c>
      <c r="H5" s="107" t="s">
        <v>276</v>
      </c>
      <c r="I5" s="61">
        <v>45924</v>
      </c>
      <c r="J5" s="74" t="str">
        <f>IF('Physical Cash at Safe'!D28="Yes",'Physical Cash at Safe'!E28,IF('Borrower Wise Details'!D5&lt;&gt;"",'Borrower Wise Details'!D5,""))</f>
        <v>FN25-26-02362</v>
      </c>
      <c r="K5" s="81">
        <v>1</v>
      </c>
      <c r="L5" s="82">
        <v>14481</v>
      </c>
      <c r="M5" s="82">
        <v>8750</v>
      </c>
      <c r="N5" s="82" t="s">
        <v>277</v>
      </c>
      <c r="O5" s="82" t="s">
        <v>278</v>
      </c>
      <c r="P5" s="82" t="s">
        <v>279</v>
      </c>
      <c r="Q5" s="82" t="s">
        <v>280</v>
      </c>
      <c r="R5" s="75" t="str">
        <f>IF('Physical Cash at Safe'!$D$28="Yes", 'Physical Cash at Safe'!$A$28, IF('Borrower Wise Details'!F5&lt;&gt;"", 'Borrower Wise Details'!F5, ""))</f>
        <v>Mukesh Kumar Chaube</v>
      </c>
      <c r="S5" s="74" t="str">
        <f>IF('Physical Cash at Safe'!$D$28="Yes", 'Physical Cash at Safe'!$C$28, IF('Borrower Wise Details'!H5&lt;&gt;"", 'Borrower Wise Details'!H5, ""))</f>
        <v>Branch Manager</v>
      </c>
      <c r="T5" s="74" t="str">
        <f>IF('Physical Cash at Safe'!$D$28="Yes", 'Physical Cash at Safe'!$B$28, IF('Borrower Wise Details'!G5&lt;&gt;"", 'Borrower Wise Details'!G5, ""))</f>
        <v>SF0065991</v>
      </c>
      <c r="U5" s="77" t="s">
        <v>281</v>
      </c>
      <c r="V5" s="61">
        <v>45708</v>
      </c>
      <c r="W5" s="109" t="str">
        <f>IF('Physical Cash at Safe'!$D$28="Yes",
    "Safe Locker Cash Siphoned Off",
    IF('Borrower Wise Details'!$P$5&lt;&gt;"",'Borrower Wise Details'!$P$5,"")
)</f>
        <v>Pre-Closure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282</v>
      </c>
      <c r="Z5" s="61">
        <v>45923</v>
      </c>
      <c r="AA5" s="61">
        <v>45929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14481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8750</v>
      </c>
      <c r="AE5" s="126">
        <f>IF(AND(AC5="", AD5=""), "", IF(AD5="", AC5, AC5 - IF(ISNUMBER(AD5), AD5, 0)))</f>
        <v>5731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45925</v>
      </c>
      <c r="AH5" s="70" t="s">
        <v>290</v>
      </c>
    </row>
    <row r="6" spans="1:34" ht="30" customHeight="1" x14ac:dyDescent="0.3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L5" activePane="bottomRight" state="frozen"/>
      <selection pane="topRight" activeCell="B1" sqref="B1"/>
      <selection pane="bottomLeft" activeCell="A5" sqref="A5"/>
      <selection pane="bottomRight" activeCell="A4" sqref="A4"/>
    </sheetView>
  </sheetViews>
  <sheetFormatPr defaultColWidth="9.1796875" defaultRowHeight="14.5" zeroHeight="1" x14ac:dyDescent="0.35"/>
  <cols>
    <col min="1" max="1" width="8.81640625" customWidth="1"/>
    <col min="2" max="2" width="13.81640625" customWidth="1"/>
    <col min="3" max="3" width="20.1796875" customWidth="1"/>
    <col min="4" max="4" width="23.453125" customWidth="1"/>
    <col min="5" max="5" width="14.81640625" customWidth="1"/>
    <col min="6" max="6" width="18.453125" customWidth="1"/>
    <col min="7" max="7" width="22.54296875" customWidth="1"/>
    <col min="8" max="13" width="23.1796875" customWidth="1"/>
    <col min="14" max="14" width="17.179687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31" t="s">
        <v>87</v>
      </c>
      <c r="I3" s="131"/>
      <c r="J3" s="131"/>
      <c r="K3" s="131"/>
      <c r="L3" s="131"/>
      <c r="M3" s="131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UP3873</v>
      </c>
      <c r="C5" s="50" t="str">
        <f>IF('Fraud Investigation Report'!D5="", "", 'Fraud Investigation Report'!D5)</f>
        <v>Tamkuhiraj</v>
      </c>
      <c r="D5" s="68" t="str">
        <f>IF(OR('Fraud Investigation Report'!R5="", 'Fraud Investigation Report'!R5=0), "", 'Fraud Investigation Report'!R5)</f>
        <v>Mukesh Kumar Chaube</v>
      </c>
      <c r="E5" s="68" t="str">
        <f>IF(OR('Fraud Investigation Report'!T5="", 'Fraud Investigation Report'!T5=0), "", 'Fraud Investigation Report'!T5)</f>
        <v>SF0065991</v>
      </c>
      <c r="F5" s="68" t="str">
        <f>IF(OR('Fraud Investigation Report'!S5="", 'Fraud Investigation Report'!S5=0), "", 'Fraud Investigation Report'!S5)</f>
        <v>Branch Manager</v>
      </c>
      <c r="G5" s="50" t="str">
        <f>IF('Fraud Investigation Report'!J5="", "", 'Fraud Investigation Report'!J5)</f>
        <v>FN25-26-02362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 t="str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/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14481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14481</v>
      </c>
      <c r="O5" s="69">
        <f>IF('Fraud Investigation Report'!AD5="", "", 'Fraud Investigation Report'!AD5)</f>
        <v>8750</v>
      </c>
      <c r="P5" s="126">
        <f>IF(AND(N5="", O5=""), "", IF(O5="", N5, N5 - IF(ISNUMBER(O5), O5, 0)))</f>
        <v>5731</v>
      </c>
      <c r="Q5" s="49" t="s">
        <v>244</v>
      </c>
      <c r="R5" s="84" t="s">
        <v>289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12" activePane="bottomLeft" state="frozen"/>
      <selection pane="bottomLeft" activeCell="A3" sqref="A3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81640625" customWidth="1"/>
    <col min="5" max="5" width="19.81640625" customWidth="1"/>
    <col min="6" max="6" width="1" customWidth="1"/>
    <col min="7" max="16384" width="9.1796875" hidden="1"/>
  </cols>
  <sheetData>
    <row r="1" spans="1:5" ht="18.5" x14ac:dyDescent="0.45">
      <c r="A1" s="149" t="s">
        <v>2</v>
      </c>
      <c r="B1" s="150"/>
      <c r="C1" s="150"/>
      <c r="D1" s="150"/>
      <c r="E1" s="151"/>
    </row>
    <row r="2" spans="1:5" ht="18.5" x14ac:dyDescent="0.45">
      <c r="A2" s="14"/>
      <c r="B2" s="152" t="s">
        <v>3</v>
      </c>
      <c r="C2" s="152"/>
      <c r="D2" s="152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/>
      <c r="B4" s="41"/>
      <c r="C4" s="41"/>
      <c r="D4" s="41"/>
      <c r="E4" s="41"/>
    </row>
    <row r="5" spans="1:5" ht="35.25" customHeight="1" x14ac:dyDescent="0.35">
      <c r="A5" s="17" t="s">
        <v>5</v>
      </c>
      <c r="B5" s="17" t="s">
        <v>99</v>
      </c>
      <c r="C5" s="17" t="s">
        <v>214</v>
      </c>
      <c r="D5" s="17" t="s">
        <v>100</v>
      </c>
      <c r="E5" s="17" t="s">
        <v>69</v>
      </c>
    </row>
    <row r="6" spans="1:5" ht="25.5" customHeight="1" x14ac:dyDescent="0.35">
      <c r="A6" s="42"/>
      <c r="B6" s="18"/>
      <c r="C6" s="18"/>
      <c r="D6" s="18"/>
      <c r="E6" s="19"/>
    </row>
    <row r="7" spans="1:5" ht="15.5" x14ac:dyDescent="0.35">
      <c r="A7" s="153" t="s">
        <v>70</v>
      </c>
      <c r="B7" s="154"/>
      <c r="C7" s="154"/>
      <c r="D7" s="154"/>
      <c r="E7" s="154"/>
    </row>
    <row r="8" spans="1:5" ht="15" customHeight="1" x14ac:dyDescent="0.35">
      <c r="A8" s="155" t="s">
        <v>71</v>
      </c>
      <c r="B8" s="157" t="s">
        <v>92</v>
      </c>
      <c r="C8" s="158"/>
      <c r="D8" s="159" t="s">
        <v>72</v>
      </c>
      <c r="E8" s="160"/>
    </row>
    <row r="9" spans="1:5" ht="14.5" x14ac:dyDescent="0.35">
      <c r="A9" s="156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5" x14ac:dyDescent="0.3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5" x14ac:dyDescent="0.3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5" x14ac:dyDescent="0.3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5" x14ac:dyDescent="0.3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5" x14ac:dyDescent="0.3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5" x14ac:dyDescent="0.3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5">
      <c r="A20" s="161" t="s">
        <v>97</v>
      </c>
      <c r="B20" s="162"/>
      <c r="C20" s="32"/>
      <c r="D20" s="33" t="s">
        <v>91</v>
      </c>
      <c r="E20" s="34"/>
    </row>
    <row r="21" spans="1:5" ht="30" customHeight="1" x14ac:dyDescent="0.35">
      <c r="A21" s="163" t="s">
        <v>88</v>
      </c>
      <c r="B21" s="164"/>
      <c r="C21" s="34"/>
      <c r="D21" s="33" t="s">
        <v>89</v>
      </c>
      <c r="E21" s="34"/>
    </row>
    <row r="22" spans="1:5" ht="30" customHeight="1" x14ac:dyDescent="0.35">
      <c r="A22" s="163" t="s">
        <v>77</v>
      </c>
      <c r="B22" s="164"/>
      <c r="C22" s="34"/>
      <c r="D22" s="35" t="s">
        <v>78</v>
      </c>
      <c r="E22" s="34"/>
    </row>
    <row r="23" spans="1:5" ht="30" customHeight="1" x14ac:dyDescent="0.35">
      <c r="A23" s="163" t="s">
        <v>79</v>
      </c>
      <c r="B23" s="164"/>
      <c r="C23" s="52">
        <f>(C19+C21)-(E20+E21)-E19</f>
        <v>0</v>
      </c>
      <c r="D23" s="53" t="s">
        <v>213</v>
      </c>
      <c r="E23" s="34"/>
    </row>
    <row r="24" spans="1:5" ht="82.5" customHeight="1" x14ac:dyDescent="0.35">
      <c r="A24" s="33" t="s">
        <v>80</v>
      </c>
      <c r="B24" s="148"/>
      <c r="C24" s="148"/>
      <c r="D24" s="148"/>
      <c r="E24" s="148"/>
    </row>
    <row r="25" spans="1:5" ht="57.75" customHeight="1" x14ac:dyDescent="0.35">
      <c r="A25" s="36" t="s">
        <v>81</v>
      </c>
      <c r="B25" s="137"/>
      <c r="C25" s="137"/>
      <c r="D25" s="137"/>
      <c r="E25" s="137"/>
    </row>
    <row r="26" spans="1:5" ht="20.149999999999999" customHeight="1" x14ac:dyDescent="0.35">
      <c r="A26" s="142" t="s">
        <v>190</v>
      </c>
      <c r="B26" s="142"/>
      <c r="C26" s="142"/>
      <c r="D26" s="142"/>
      <c r="E26" s="142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189</v>
      </c>
      <c r="B29" s="73" t="s">
        <v>188</v>
      </c>
      <c r="C29" s="72" t="s">
        <v>215</v>
      </c>
      <c r="D29" s="140" t="s">
        <v>216</v>
      </c>
      <c r="E29" s="141"/>
    </row>
    <row r="30" spans="1:5" ht="40" customHeight="1" x14ac:dyDescent="0.35">
      <c r="A30" s="128"/>
      <c r="B30" s="128"/>
      <c r="C30" s="129" t="str">
        <f>IF(AND(A30="",B30=""),"",A30-B30)</f>
        <v/>
      </c>
      <c r="D30" s="143"/>
      <c r="E30" s="144"/>
    </row>
    <row r="31" spans="1:5" ht="15" customHeight="1" x14ac:dyDescent="0.35">
      <c r="A31" s="145"/>
      <c r="B31" s="146"/>
      <c r="C31" s="146"/>
      <c r="D31" s="146"/>
      <c r="E31" s="147"/>
    </row>
    <row r="32" spans="1:5" ht="24.75" customHeight="1" x14ac:dyDescent="0.35">
      <c r="A32" s="37" t="s">
        <v>217</v>
      </c>
      <c r="B32" s="38"/>
      <c r="C32" s="37" t="s">
        <v>82</v>
      </c>
      <c r="D32" s="138"/>
      <c r="E32" s="139"/>
    </row>
    <row r="33" spans="1:5" ht="18" customHeight="1" x14ac:dyDescent="0.35">
      <c r="A33" s="37" t="s">
        <v>83</v>
      </c>
      <c r="B33" s="106" t="s">
        <v>145</v>
      </c>
      <c r="C33" s="39" t="s">
        <v>84</v>
      </c>
      <c r="D33" s="132" t="s">
        <v>145</v>
      </c>
      <c r="E33" s="133"/>
    </row>
    <row r="34" spans="1:5" ht="26" x14ac:dyDescent="0.35">
      <c r="A34" s="39" t="s">
        <v>218</v>
      </c>
      <c r="B34" s="38"/>
      <c r="C34" s="39" t="s">
        <v>219</v>
      </c>
      <c r="D34" s="134"/>
      <c r="E34" s="135"/>
    </row>
    <row r="35" spans="1:5" ht="26" x14ac:dyDescent="0.35">
      <c r="A35" s="39" t="s">
        <v>220</v>
      </c>
      <c r="B35" s="38"/>
      <c r="C35" s="39" t="s">
        <v>222</v>
      </c>
      <c r="D35" s="134"/>
      <c r="E35" s="135"/>
    </row>
    <row r="36" spans="1:5" ht="25.5" customHeight="1" x14ac:dyDescent="0.35">
      <c r="A36" s="39" t="s">
        <v>221</v>
      </c>
      <c r="B36" s="38"/>
      <c r="C36" s="39" t="s">
        <v>223</v>
      </c>
      <c r="D36" s="136"/>
      <c r="E36" s="136"/>
    </row>
    <row r="37" spans="1:5" ht="30" customHeight="1" x14ac:dyDescent="0.35"/>
    <row r="1048576" ht="21" hidden="1" customHeight="1" x14ac:dyDescent="0.3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pane xSplit="1" ySplit="4" topLeftCell="Q5" activePane="bottomRight" state="frozen"/>
      <selection pane="topRight" activeCell="B1" sqref="B1"/>
      <selection pane="bottomLeft" activeCell="A5" sqref="A5"/>
      <selection pane="bottomRight" activeCell="V8" sqref="V8"/>
    </sheetView>
  </sheetViews>
  <sheetFormatPr defaultColWidth="0" defaultRowHeight="13" zeroHeight="1" x14ac:dyDescent="0.3"/>
  <cols>
    <col min="1" max="1" width="8.81640625" style="13" customWidth="1"/>
    <col min="2" max="2" width="13.1796875" style="13" customWidth="1"/>
    <col min="3" max="3" width="18.81640625" style="13" customWidth="1"/>
    <col min="4" max="4" width="16.453125" style="13" customWidth="1"/>
    <col min="5" max="5" width="14.90625" style="13" customWidth="1"/>
    <col min="6" max="6" width="20.36328125" style="13" customWidth="1"/>
    <col min="7" max="8" width="20.81640625" style="13" customWidth="1"/>
    <col min="9" max="9" width="14.81640625" style="13" customWidth="1"/>
    <col min="10" max="10" width="14.36328125" style="13" customWidth="1"/>
    <col min="11" max="11" width="21.453125" style="13" customWidth="1"/>
    <col min="12" max="12" width="17.1796875" style="13" customWidth="1"/>
    <col min="13" max="13" width="18.81640625" style="59" customWidth="1"/>
    <col min="14" max="14" width="15.54296875" style="13" customWidth="1"/>
    <col min="15" max="15" width="17.1796875" style="13" customWidth="1"/>
    <col min="16" max="16" width="33.179687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81640625" style="13" customWidth="1"/>
    <col min="23" max="23" width="52.1796875" style="13" customWidth="1"/>
    <col min="24" max="24" width="8.81640625" style="13" customWidth="1"/>
    <col min="25" max="16384" width="8.81640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146</v>
      </c>
      <c r="E3" s="97" t="s">
        <v>237</v>
      </c>
      <c r="F3" s="97" t="s">
        <v>238</v>
      </c>
      <c r="U3" s="97" t="s">
        <v>237</v>
      </c>
      <c r="V3" s="97" t="s">
        <v>238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UP3873</v>
      </c>
      <c r="C5" s="119" t="str">
        <f>IF('Loan Outstanding Report'!$H$5="", "", 'Loan Outstanding Report'!$H$5)</f>
        <v>Tamkuhiraj</v>
      </c>
      <c r="D5" s="41" t="s">
        <v>283</v>
      </c>
      <c r="E5" s="65">
        <v>45923</v>
      </c>
      <c r="F5" s="38" t="s">
        <v>288</v>
      </c>
      <c r="G5" s="49" t="s">
        <v>274</v>
      </c>
      <c r="H5" s="49" t="s">
        <v>275</v>
      </c>
      <c r="I5" s="120" t="s">
        <v>255</v>
      </c>
      <c r="J5" s="120" t="s">
        <v>258</v>
      </c>
      <c r="K5" s="120" t="s">
        <v>262</v>
      </c>
      <c r="L5" s="11">
        <v>351011940</v>
      </c>
      <c r="M5" s="65" t="s">
        <v>263</v>
      </c>
      <c r="N5" s="124">
        <v>32558</v>
      </c>
      <c r="O5" s="124">
        <v>1750</v>
      </c>
      <c r="P5" s="121" t="s">
        <v>140</v>
      </c>
      <c r="Q5" s="80">
        <v>45506</v>
      </c>
      <c r="R5" s="124">
        <v>14481</v>
      </c>
      <c r="S5" s="124">
        <v>8750</v>
      </c>
      <c r="T5" s="124">
        <v>0</v>
      </c>
      <c r="U5" s="125">
        <f t="shared" ref="U5" si="0">IF(AND(ISBLANK(R5),ISBLANK(S5),ISBLANK(T5)),"",R5-(S5+T5))</f>
        <v>5731</v>
      </c>
      <c r="V5" s="117" t="s">
        <v>202</v>
      </c>
      <c r="W5" s="122" t="s">
        <v>287</v>
      </c>
    </row>
    <row r="6" spans="1:23" ht="25" customHeight="1" x14ac:dyDescent="0.3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5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opLeftCell="BM1" zoomScale="90" zoomScaleNormal="90" workbookViewId="0">
      <selection activeCell="BQ13" sqref="BQ13"/>
    </sheetView>
  </sheetViews>
  <sheetFormatPr defaultColWidth="0" defaultRowHeight="14.5" zeroHeight="1" x14ac:dyDescent="0.35"/>
  <cols>
    <col min="1" max="1" width="8.54296875" style="99" customWidth="1"/>
    <col min="2" max="2" width="9.81640625" style="99" bestFit="1" customWidth="1"/>
    <col min="3" max="3" width="14.54296875" style="99" bestFit="1" customWidth="1"/>
    <col min="4" max="4" width="12.36328125" style="99" customWidth="1"/>
    <col min="5" max="5" width="9.453125" style="99" bestFit="1" customWidth="1"/>
    <col min="6" max="6" width="11.1796875" style="99" bestFit="1" customWidth="1"/>
    <col min="7" max="7" width="11.81640625" style="99" bestFit="1" customWidth="1"/>
    <col min="8" max="8" width="11.1796875" style="99" bestFit="1" customWidth="1"/>
    <col min="9" max="9" width="12.1796875" style="99" customWidth="1"/>
    <col min="10" max="10" width="12.81640625" style="99" customWidth="1"/>
    <col min="11" max="11" width="8.81640625" style="99" customWidth="1"/>
    <col min="12" max="12" width="13.1796875" style="99" bestFit="1" customWidth="1"/>
    <col min="13" max="13" width="16.54296875" style="99" customWidth="1"/>
    <col min="14" max="16" width="8.81640625" style="99" customWidth="1"/>
    <col min="17" max="17" width="14.1796875" style="99" customWidth="1"/>
    <col min="18" max="18" width="16.54296875" style="99" customWidth="1"/>
    <col min="19" max="20" width="14.54296875" style="99" bestFit="1" customWidth="1"/>
    <col min="21" max="21" width="10.08984375" style="99" bestFit="1" customWidth="1"/>
    <col min="22" max="23" width="8.81640625" style="99" customWidth="1"/>
    <col min="24" max="24" width="26.08984375" style="99" bestFit="1" customWidth="1"/>
    <col min="25" max="25" width="12.81640625" style="99" bestFit="1" customWidth="1"/>
    <col min="26" max="26" width="27.36328125" style="99" customWidth="1"/>
    <col min="27" max="27" width="13" style="99" bestFit="1" customWidth="1"/>
    <col min="28" max="28" width="8.81640625" style="99" customWidth="1"/>
    <col min="29" max="29" width="12.81640625" style="99" bestFit="1" customWidth="1"/>
    <col min="30" max="32" width="8.81640625" style="99" customWidth="1"/>
    <col min="33" max="33" width="13.1796875" style="99" bestFit="1" customWidth="1"/>
    <col min="34" max="34" width="12.1796875" style="99" bestFit="1" customWidth="1"/>
    <col min="35" max="35" width="12.90625" style="99" bestFit="1" customWidth="1"/>
    <col min="36" max="37" width="8.81640625" style="99" customWidth="1"/>
    <col min="38" max="38" width="13" style="99" bestFit="1" customWidth="1"/>
    <col min="39" max="50" width="8.81640625" style="99" customWidth="1"/>
    <col min="51" max="51" width="13.81640625" style="99" bestFit="1" customWidth="1"/>
    <col min="52" max="55" width="8.81640625" style="99" customWidth="1"/>
    <col min="56" max="56" width="13.6328125" style="99" bestFit="1" customWidth="1"/>
    <col min="57" max="57" width="10.81640625" style="99" customWidth="1"/>
    <col min="58" max="58" width="15.36328125" style="99" customWidth="1"/>
    <col min="59" max="59" width="18.1796875" style="99" customWidth="1"/>
    <col min="60" max="60" width="24.1796875" style="99" customWidth="1"/>
    <col min="61" max="61" width="19.453125" style="99" customWidth="1"/>
    <col min="62" max="62" width="24.179687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1796875" style="99" customWidth="1"/>
    <col min="69" max="69" width="27" style="104" customWidth="1"/>
    <col min="70" max="70" width="78.81640625" style="99" customWidth="1"/>
    <col min="71" max="71" width="8.81640625" style="99" customWidth="1"/>
    <col min="72" max="16384" width="8.81640625" style="99" hidden="1"/>
  </cols>
  <sheetData>
    <row r="1" spans="1:70" x14ac:dyDescent="0.35">
      <c r="A1" s="91" t="s">
        <v>284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285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286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237</v>
      </c>
      <c r="BH3" s="98" t="s">
        <v>239</v>
      </c>
      <c r="BI3" s="88"/>
      <c r="BJ3" s="88"/>
      <c r="BK3" s="88"/>
      <c r="BL3" s="89"/>
      <c r="BM3" s="90"/>
      <c r="BN3" s="88"/>
      <c r="BO3" s="88"/>
      <c r="BP3" s="88"/>
      <c r="BQ3" s="98" t="s">
        <v>237</v>
      </c>
      <c r="BR3" s="98" t="s">
        <v>239</v>
      </c>
    </row>
    <row r="4" spans="1:70" ht="52" x14ac:dyDescent="0.35">
      <c r="A4" s="123" t="s">
        <v>224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225</v>
      </c>
      <c r="I4" s="123" t="s">
        <v>22</v>
      </c>
      <c r="J4" s="123" t="s">
        <v>226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227</v>
      </c>
      <c r="T4" s="123" t="s">
        <v>228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229</v>
      </c>
      <c r="AG4" s="123" t="s">
        <v>230</v>
      </c>
      <c r="AH4" s="123" t="s">
        <v>231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232</v>
      </c>
      <c r="AN4" s="123" t="s">
        <v>45</v>
      </c>
      <c r="AO4" s="123" t="s">
        <v>46</v>
      </c>
      <c r="AP4" s="123" t="s">
        <v>233</v>
      </c>
      <c r="AQ4" s="123" t="s">
        <v>234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235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236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5">
      <c r="A5" s="84">
        <v>1</v>
      </c>
      <c r="B5" s="38" t="s">
        <v>245</v>
      </c>
      <c r="C5" s="38" t="s">
        <v>246</v>
      </c>
      <c r="D5" s="38" t="s">
        <v>247</v>
      </c>
      <c r="E5" s="38" t="s">
        <v>248</v>
      </c>
      <c r="F5" s="38" t="s">
        <v>249</v>
      </c>
      <c r="G5" s="84" t="s">
        <v>250</v>
      </c>
      <c r="H5" s="38" t="s">
        <v>251</v>
      </c>
      <c r="I5" s="84">
        <v>167126</v>
      </c>
      <c r="J5" s="38" t="s">
        <v>252</v>
      </c>
      <c r="K5" s="84">
        <v>167126</v>
      </c>
      <c r="L5" s="84" t="s">
        <v>253</v>
      </c>
      <c r="M5" s="38" t="s">
        <v>254</v>
      </c>
      <c r="N5" s="84">
        <v>314789</v>
      </c>
      <c r="O5" s="84" t="s">
        <v>255</v>
      </c>
      <c r="P5" s="84">
        <v>473326</v>
      </c>
      <c r="Q5" s="38" t="s">
        <v>256</v>
      </c>
      <c r="R5" s="38" t="s">
        <v>257</v>
      </c>
      <c r="S5" s="84" t="s">
        <v>258</v>
      </c>
      <c r="T5" s="84" t="s">
        <v>258</v>
      </c>
      <c r="U5" s="84" t="s">
        <v>259</v>
      </c>
      <c r="V5" s="84" t="s">
        <v>260</v>
      </c>
      <c r="W5" s="84">
        <v>541</v>
      </c>
      <c r="X5" s="38" t="s">
        <v>261</v>
      </c>
      <c r="Y5" s="84">
        <v>351011940</v>
      </c>
      <c r="Z5" s="38" t="s">
        <v>262</v>
      </c>
      <c r="AA5" s="108" t="s">
        <v>263</v>
      </c>
      <c r="AB5" s="84">
        <v>32558</v>
      </c>
      <c r="AC5" s="108" t="s">
        <v>264</v>
      </c>
      <c r="AD5" s="84">
        <v>24</v>
      </c>
      <c r="AE5" s="84" t="s">
        <v>265</v>
      </c>
      <c r="AF5" s="84" t="s">
        <v>266</v>
      </c>
      <c r="AG5" s="108" t="s">
        <v>267</v>
      </c>
      <c r="AH5" s="84" t="s">
        <v>268</v>
      </c>
      <c r="AI5" s="108" t="s">
        <v>269</v>
      </c>
      <c r="AJ5" s="84">
        <v>1960</v>
      </c>
      <c r="AK5" s="84">
        <v>1750</v>
      </c>
      <c r="AL5" s="108" t="s">
        <v>270</v>
      </c>
      <c r="AM5" s="84">
        <v>25907.81</v>
      </c>
      <c r="AN5" s="112">
        <v>9302.19</v>
      </c>
      <c r="AO5" s="112">
        <v>35210</v>
      </c>
      <c r="AP5" s="112">
        <v>6650.19</v>
      </c>
      <c r="AQ5" s="112">
        <v>349.81</v>
      </c>
      <c r="AR5" s="112">
        <v>7000</v>
      </c>
      <c r="AS5" s="112">
        <v>6650.19</v>
      </c>
      <c r="AT5" s="112">
        <v>349.81</v>
      </c>
      <c r="AU5" s="112">
        <v>7000</v>
      </c>
      <c r="AV5" s="84">
        <v>29</v>
      </c>
      <c r="AW5" s="84">
        <v>261</v>
      </c>
      <c r="AX5" s="84" t="s">
        <v>271</v>
      </c>
      <c r="AY5" s="108" t="s">
        <v>270</v>
      </c>
      <c r="AZ5" s="84"/>
      <c r="BA5" s="84"/>
      <c r="BB5" s="84" t="s">
        <v>272</v>
      </c>
      <c r="BC5" s="84" t="s">
        <v>145</v>
      </c>
      <c r="BD5" s="108"/>
      <c r="BE5" s="84"/>
      <c r="BF5" s="38">
        <v>0</v>
      </c>
      <c r="BG5" s="84"/>
      <c r="BH5" s="114" t="s">
        <v>273</v>
      </c>
      <c r="BI5" s="38" t="s">
        <v>110</v>
      </c>
      <c r="BJ5" s="85">
        <v>45923</v>
      </c>
      <c r="BK5" s="84"/>
      <c r="BL5" s="38" t="s">
        <v>114</v>
      </c>
      <c r="BM5" s="115" t="s">
        <v>119</v>
      </c>
      <c r="BN5" s="116" t="s">
        <v>200</v>
      </c>
      <c r="BO5" s="84" t="s">
        <v>242</v>
      </c>
      <c r="BP5" s="84">
        <v>14481</v>
      </c>
      <c r="BQ5" s="117" t="s">
        <v>202</v>
      </c>
      <c r="BR5" s="130" t="s">
        <v>287</v>
      </c>
    </row>
    <row r="6" spans="1:70" s="113" customFormat="1" ht="15" customHeight="1" x14ac:dyDescent="0.35">
      <c r="A6" s="84">
        <v>2</v>
      </c>
      <c r="B6" s="38"/>
      <c r="C6" s="38"/>
      <c r="D6" s="38"/>
      <c r="E6" s="38"/>
      <c r="F6" s="38"/>
      <c r="G6" s="84"/>
      <c r="H6" s="38"/>
      <c r="I6" s="84"/>
      <c r="J6" s="38"/>
      <c r="K6" s="84"/>
      <c r="L6" s="84"/>
      <c r="M6" s="38"/>
      <c r="N6" s="84"/>
      <c r="O6" s="84"/>
      <c r="P6" s="84"/>
      <c r="Q6" s="38"/>
      <c r="R6" s="38"/>
      <c r="S6" s="84"/>
      <c r="T6" s="84"/>
      <c r="U6" s="84"/>
      <c r="V6" s="84"/>
      <c r="W6" s="84"/>
      <c r="X6" s="38"/>
      <c r="Y6" s="84"/>
      <c r="Z6" s="38"/>
      <c r="AA6" s="108"/>
      <c r="AB6" s="84"/>
      <c r="AC6" s="108"/>
      <c r="AD6" s="84"/>
      <c r="AE6" s="84"/>
      <c r="AF6" s="84"/>
      <c r="AG6" s="108"/>
      <c r="AH6" s="84"/>
      <c r="AI6" s="108"/>
      <c r="AJ6" s="84"/>
      <c r="AK6" s="84"/>
      <c r="AL6" s="108"/>
      <c r="AM6" s="84"/>
      <c r="AN6" s="112"/>
      <c r="AO6" s="112"/>
      <c r="AP6" s="112"/>
      <c r="AQ6" s="112"/>
      <c r="AR6" s="112"/>
      <c r="AS6" s="112"/>
      <c r="AT6" s="112"/>
      <c r="AU6" s="112"/>
      <c r="AV6" s="84"/>
      <c r="AW6" s="84"/>
      <c r="AX6" s="84"/>
      <c r="AY6" s="108"/>
      <c r="AZ6" s="84"/>
      <c r="BA6" s="84"/>
      <c r="BB6" s="84"/>
      <c r="BC6" s="84"/>
      <c r="BD6" s="108"/>
      <c r="BE6" s="84"/>
      <c r="BF6" s="38"/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customHeight="1" x14ac:dyDescent="0.35">
      <c r="A7" s="84">
        <v>3</v>
      </c>
      <c r="B7" s="38"/>
      <c r="C7" s="38"/>
      <c r="D7" s="38"/>
      <c r="E7" s="38"/>
      <c r="F7" s="38"/>
      <c r="G7" s="84"/>
      <c r="H7" s="38"/>
      <c r="I7" s="84"/>
      <c r="J7" s="38"/>
      <c r="K7" s="84"/>
      <c r="L7" s="84"/>
      <c r="M7" s="38"/>
      <c r="N7" s="84"/>
      <c r="O7" s="84"/>
      <c r="P7" s="84"/>
      <c r="Q7" s="38"/>
      <c r="R7" s="38"/>
      <c r="S7" s="84"/>
      <c r="T7" s="84"/>
      <c r="U7" s="84"/>
      <c r="V7" s="84"/>
      <c r="W7" s="84"/>
      <c r="X7" s="38"/>
      <c r="Y7" s="84"/>
      <c r="Z7" s="38"/>
      <c r="AA7" s="108"/>
      <c r="AB7" s="84"/>
      <c r="AC7" s="108"/>
      <c r="AD7" s="84"/>
      <c r="AE7" s="84"/>
      <c r="AF7" s="84"/>
      <c r="AG7" s="108"/>
      <c r="AH7" s="84"/>
      <c r="AI7" s="108"/>
      <c r="AJ7" s="84"/>
      <c r="AK7" s="84"/>
      <c r="AL7" s="108"/>
      <c r="AM7" s="84"/>
      <c r="AN7" s="112"/>
      <c r="AO7" s="112"/>
      <c r="AP7" s="112"/>
      <c r="AQ7" s="112"/>
      <c r="AR7" s="112"/>
      <c r="AS7" s="112"/>
      <c r="AT7" s="112"/>
      <c r="AU7" s="112"/>
      <c r="AV7" s="84"/>
      <c r="AW7" s="84"/>
      <c r="AX7" s="84"/>
      <c r="AY7" s="108"/>
      <c r="AZ7" s="84"/>
      <c r="BA7" s="84"/>
      <c r="BB7" s="84"/>
      <c r="BC7" s="84"/>
      <c r="BD7" s="108"/>
      <c r="BE7" s="84"/>
      <c r="BF7" s="38"/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35">
      <c r="A8" s="84">
        <v>4</v>
      </c>
      <c r="B8" s="38"/>
      <c r="C8" s="38"/>
      <c r="D8" s="38"/>
      <c r="E8" s="38"/>
      <c r="F8" s="38"/>
      <c r="G8" s="84"/>
      <c r="H8" s="38"/>
      <c r="I8" s="84"/>
      <c r="J8" s="38"/>
      <c r="K8" s="84"/>
      <c r="L8" s="84"/>
      <c r="M8" s="38"/>
      <c r="N8" s="84"/>
      <c r="O8" s="84"/>
      <c r="P8" s="84"/>
      <c r="Q8" s="38"/>
      <c r="R8" s="38"/>
      <c r="S8" s="84"/>
      <c r="T8" s="84"/>
      <c r="U8" s="84"/>
      <c r="V8" s="84"/>
      <c r="W8" s="84"/>
      <c r="X8" s="38"/>
      <c r="Y8" s="84"/>
      <c r="Z8" s="38"/>
      <c r="AA8" s="108"/>
      <c r="AB8" s="84"/>
      <c r="AC8" s="108"/>
      <c r="AD8" s="84"/>
      <c r="AE8" s="84"/>
      <c r="AF8" s="84"/>
      <c r="AG8" s="108"/>
      <c r="AH8" s="84"/>
      <c r="AI8" s="108"/>
      <c r="AJ8" s="84"/>
      <c r="AK8" s="84"/>
      <c r="AL8" s="108"/>
      <c r="AM8" s="84"/>
      <c r="AN8" s="112"/>
      <c r="AO8" s="112"/>
      <c r="AP8" s="112"/>
      <c r="AQ8" s="112"/>
      <c r="AR8" s="112"/>
      <c r="AS8" s="112"/>
      <c r="AT8" s="112"/>
      <c r="AU8" s="112"/>
      <c r="AV8" s="84"/>
      <c r="AW8" s="84"/>
      <c r="AX8" s="84"/>
      <c r="AY8" s="108"/>
      <c r="AZ8" s="84"/>
      <c r="BA8" s="84"/>
      <c r="BB8" s="84"/>
      <c r="BC8" s="84"/>
      <c r="BD8" s="108"/>
      <c r="BE8" s="84"/>
      <c r="BF8" s="38"/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35">
      <c r="A9" s="84">
        <v>5</v>
      </c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8"/>
      <c r="AB9" s="84"/>
      <c r="AC9" s="108"/>
      <c r="AD9" s="84"/>
      <c r="AE9" s="84"/>
      <c r="AF9" s="84"/>
      <c r="AG9" s="108"/>
      <c r="AH9" s="84"/>
      <c r="AI9" s="108"/>
      <c r="AJ9" s="84"/>
      <c r="AK9" s="84"/>
      <c r="AL9" s="108"/>
      <c r="AM9" s="84"/>
      <c r="AN9" s="112"/>
      <c r="AO9" s="112"/>
      <c r="AP9" s="112"/>
      <c r="AQ9" s="112"/>
      <c r="AR9" s="112"/>
      <c r="AS9" s="112"/>
      <c r="AT9" s="112"/>
      <c r="AU9" s="112"/>
      <c r="AV9" s="84"/>
      <c r="AW9" s="84"/>
      <c r="AX9" s="84"/>
      <c r="AY9" s="108"/>
      <c r="AZ9" s="84"/>
      <c r="BA9" s="84"/>
      <c r="BB9" s="84"/>
      <c r="BC9" s="84"/>
      <c r="BD9" s="108"/>
      <c r="BE9" s="84"/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35">
      <c r="A10" s="84">
        <v>6</v>
      </c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8"/>
      <c r="AB10" s="84"/>
      <c r="AC10" s="108"/>
      <c r="AD10" s="84"/>
      <c r="AE10" s="84"/>
      <c r="AF10" s="84"/>
      <c r="AG10" s="108"/>
      <c r="AH10" s="84"/>
      <c r="AI10" s="108"/>
      <c r="AJ10" s="84"/>
      <c r="AK10" s="84"/>
      <c r="AL10" s="108"/>
      <c r="AM10" s="84"/>
      <c r="AN10" s="112"/>
      <c r="AO10" s="112"/>
      <c r="AP10" s="112"/>
      <c r="AQ10" s="112"/>
      <c r="AR10" s="112"/>
      <c r="AS10" s="112"/>
      <c r="AT10" s="112"/>
      <c r="AU10" s="112"/>
      <c r="AV10" s="84"/>
      <c r="AW10" s="84"/>
      <c r="AX10" s="84"/>
      <c r="AY10" s="108"/>
      <c r="AZ10" s="84"/>
      <c r="BA10" s="84"/>
      <c r="BB10" s="84"/>
      <c r="BC10" s="84"/>
      <c r="BD10" s="108"/>
      <c r="BE10" s="84"/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35">
      <c r="A11" s="84">
        <v>7</v>
      </c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8"/>
      <c r="AB11" s="84"/>
      <c r="AC11" s="108"/>
      <c r="AD11" s="84"/>
      <c r="AE11" s="84"/>
      <c r="AF11" s="84"/>
      <c r="AG11" s="108"/>
      <c r="AH11" s="84"/>
      <c r="AI11" s="108"/>
      <c r="AJ11" s="84"/>
      <c r="AK11" s="84"/>
      <c r="AL11" s="108"/>
      <c r="AM11" s="84"/>
      <c r="AN11" s="112"/>
      <c r="AO11" s="112"/>
      <c r="AP11" s="112"/>
      <c r="AQ11" s="112"/>
      <c r="AR11" s="112"/>
      <c r="AS11" s="112"/>
      <c r="AT11" s="112"/>
      <c r="AU11" s="112"/>
      <c r="AV11" s="84"/>
      <c r="AW11" s="84"/>
      <c r="AX11" s="84"/>
      <c r="AY11" s="108"/>
      <c r="AZ11" s="84"/>
      <c r="BA11" s="84"/>
      <c r="BB11" s="84"/>
      <c r="BC11" s="84"/>
      <c r="BD11" s="108"/>
      <c r="BE11" s="84"/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35">
      <c r="A12" s="84">
        <v>8</v>
      </c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8"/>
      <c r="AB12" s="84"/>
      <c r="AC12" s="108"/>
      <c r="AD12" s="84"/>
      <c r="AE12" s="84"/>
      <c r="AF12" s="84"/>
      <c r="AG12" s="108"/>
      <c r="AH12" s="84"/>
      <c r="AI12" s="108"/>
      <c r="AJ12" s="84"/>
      <c r="AK12" s="84"/>
      <c r="AL12" s="108"/>
      <c r="AM12" s="84"/>
      <c r="AN12" s="112"/>
      <c r="AO12" s="112"/>
      <c r="AP12" s="112"/>
      <c r="AQ12" s="112"/>
      <c r="AR12" s="112"/>
      <c r="AS12" s="112"/>
      <c r="AT12" s="112"/>
      <c r="AU12" s="112"/>
      <c r="AV12" s="84"/>
      <c r="AW12" s="84"/>
      <c r="AX12" s="84"/>
      <c r="AY12" s="108"/>
      <c r="AZ12" s="84"/>
      <c r="BA12" s="84"/>
      <c r="BB12" s="84"/>
      <c r="BC12" s="84"/>
      <c r="BD12" s="108"/>
      <c r="BE12" s="84"/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5">
      <c r="A13" s="84">
        <v>9</v>
      </c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8"/>
      <c r="AB13" s="84"/>
      <c r="AC13" s="108"/>
      <c r="AD13" s="84"/>
      <c r="AE13" s="84"/>
      <c r="AF13" s="84"/>
      <c r="AG13" s="108"/>
      <c r="AH13" s="84"/>
      <c r="AI13" s="108"/>
      <c r="AJ13" s="84"/>
      <c r="AK13" s="84"/>
      <c r="AL13" s="108"/>
      <c r="AM13" s="84"/>
      <c r="AN13" s="112"/>
      <c r="AO13" s="112"/>
      <c r="AP13" s="112"/>
      <c r="AQ13" s="112"/>
      <c r="AR13" s="112"/>
      <c r="AS13" s="112"/>
      <c r="AT13" s="112"/>
      <c r="AU13" s="112"/>
      <c r="AV13" s="84"/>
      <c r="AW13" s="84"/>
      <c r="AX13" s="84"/>
      <c r="AY13" s="108"/>
      <c r="AZ13" s="84"/>
      <c r="BA13" s="84"/>
      <c r="BB13" s="84"/>
      <c r="BC13" s="84"/>
      <c r="BD13" s="108"/>
      <c r="BE13" s="84"/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5">
      <c r="A14" s="84">
        <v>10</v>
      </c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8"/>
      <c r="AB14" s="84"/>
      <c r="AC14" s="108"/>
      <c r="AD14" s="84"/>
      <c r="AE14" s="84"/>
      <c r="AF14" s="84"/>
      <c r="AG14" s="108"/>
      <c r="AH14" s="84"/>
      <c r="AI14" s="108"/>
      <c r="AJ14" s="84"/>
      <c r="AK14" s="84"/>
      <c r="AL14" s="108"/>
      <c r="AM14" s="84"/>
      <c r="AN14" s="112"/>
      <c r="AO14" s="112"/>
      <c r="AP14" s="112"/>
      <c r="AQ14" s="112"/>
      <c r="AR14" s="112"/>
      <c r="AS14" s="112"/>
      <c r="AT14" s="112"/>
      <c r="AU14" s="112"/>
      <c r="AV14" s="84"/>
      <c r="AW14" s="84"/>
      <c r="AX14" s="84"/>
      <c r="AY14" s="108"/>
      <c r="AZ14" s="84"/>
      <c r="BA14" s="84"/>
      <c r="BB14" s="84"/>
      <c r="BC14" s="84"/>
      <c r="BD14" s="108"/>
      <c r="BE14" s="84"/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5">
      <c r="A15" s="84">
        <v>11</v>
      </c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8"/>
      <c r="AB15" s="84"/>
      <c r="AC15" s="108"/>
      <c r="AD15" s="84"/>
      <c r="AE15" s="84"/>
      <c r="AF15" s="84"/>
      <c r="AG15" s="108"/>
      <c r="AH15" s="84"/>
      <c r="AI15" s="108"/>
      <c r="AJ15" s="84"/>
      <c r="AK15" s="84"/>
      <c r="AL15" s="108"/>
      <c r="AM15" s="84"/>
      <c r="AN15" s="112"/>
      <c r="AO15" s="112"/>
      <c r="AP15" s="112"/>
      <c r="AQ15" s="112"/>
      <c r="AR15" s="112"/>
      <c r="AS15" s="112"/>
      <c r="AT15" s="112"/>
      <c r="AU15" s="112"/>
      <c r="AV15" s="84"/>
      <c r="AW15" s="84"/>
      <c r="AX15" s="84"/>
      <c r="AY15" s="108"/>
      <c r="AZ15" s="84"/>
      <c r="BA15" s="84"/>
      <c r="BB15" s="84"/>
      <c r="BC15" s="84"/>
      <c r="BD15" s="108"/>
      <c r="BE15" s="84"/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5">
      <c r="A16" s="84">
        <v>12</v>
      </c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8"/>
      <c r="AB16" s="84"/>
      <c r="AC16" s="108"/>
      <c r="AD16" s="84"/>
      <c r="AE16" s="84"/>
      <c r="AF16" s="84"/>
      <c r="AG16" s="108"/>
      <c r="AH16" s="84"/>
      <c r="AI16" s="108"/>
      <c r="AJ16" s="84"/>
      <c r="AK16" s="84"/>
      <c r="AL16" s="108"/>
      <c r="AM16" s="84"/>
      <c r="AN16" s="112"/>
      <c r="AO16" s="112"/>
      <c r="AP16" s="112"/>
      <c r="AQ16" s="112"/>
      <c r="AR16" s="112"/>
      <c r="AS16" s="112"/>
      <c r="AT16" s="112"/>
      <c r="AU16" s="112"/>
      <c r="AV16" s="84"/>
      <c r="AW16" s="84"/>
      <c r="AX16" s="84"/>
      <c r="AY16" s="108"/>
      <c r="AZ16" s="84"/>
      <c r="BA16" s="84"/>
      <c r="BB16" s="84"/>
      <c r="BC16" s="84"/>
      <c r="BD16" s="108"/>
      <c r="BE16" s="84"/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5">
      <c r="A17" s="84">
        <v>13</v>
      </c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8"/>
      <c r="AB17" s="84"/>
      <c r="AC17" s="108"/>
      <c r="AD17" s="84"/>
      <c r="AE17" s="84"/>
      <c r="AF17" s="84"/>
      <c r="AG17" s="108"/>
      <c r="AH17" s="84"/>
      <c r="AI17" s="108"/>
      <c r="AJ17" s="84"/>
      <c r="AK17" s="84"/>
      <c r="AL17" s="108"/>
      <c r="AM17" s="84"/>
      <c r="AN17" s="112"/>
      <c r="AO17" s="112"/>
      <c r="AP17" s="112"/>
      <c r="AQ17" s="112"/>
      <c r="AR17" s="112"/>
      <c r="AS17" s="112"/>
      <c r="AT17" s="112"/>
      <c r="AU17" s="112"/>
      <c r="AV17" s="84"/>
      <c r="AW17" s="84"/>
      <c r="AX17" s="84"/>
      <c r="AY17" s="108"/>
      <c r="AZ17" s="84"/>
      <c r="BA17" s="84"/>
      <c r="BB17" s="84"/>
      <c r="BC17" s="84"/>
      <c r="BD17" s="108"/>
      <c r="BE17" s="84"/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5">
      <c r="A18" s="84">
        <v>14</v>
      </c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8"/>
      <c r="AB18" s="84"/>
      <c r="AC18" s="108"/>
      <c r="AD18" s="84"/>
      <c r="AE18" s="84"/>
      <c r="AF18" s="84"/>
      <c r="AG18" s="108"/>
      <c r="AH18" s="84"/>
      <c r="AI18" s="108"/>
      <c r="AJ18" s="84"/>
      <c r="AK18" s="84"/>
      <c r="AL18" s="108"/>
      <c r="AM18" s="84"/>
      <c r="AN18" s="112"/>
      <c r="AO18" s="112"/>
      <c r="AP18" s="112"/>
      <c r="AQ18" s="112"/>
      <c r="AR18" s="112"/>
      <c r="AS18" s="112"/>
      <c r="AT18" s="112"/>
      <c r="AU18" s="112"/>
      <c r="AV18" s="84"/>
      <c r="AW18" s="84"/>
      <c r="AX18" s="84"/>
      <c r="AY18" s="108"/>
      <c r="AZ18" s="84"/>
      <c r="BA18" s="84"/>
      <c r="BB18" s="84"/>
      <c r="BC18" s="84"/>
      <c r="BD18" s="108"/>
      <c r="BE18" s="84"/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5">
      <c r="A19" s="84">
        <v>15</v>
      </c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8"/>
      <c r="AB19" s="84"/>
      <c r="AC19" s="108"/>
      <c r="AD19" s="84"/>
      <c r="AE19" s="84"/>
      <c r="AF19" s="84"/>
      <c r="AG19" s="108"/>
      <c r="AH19" s="84"/>
      <c r="AI19" s="108"/>
      <c r="AJ19" s="84"/>
      <c r="AK19" s="84"/>
      <c r="AL19" s="108"/>
      <c r="AM19" s="84"/>
      <c r="AN19" s="112"/>
      <c r="AO19" s="112"/>
      <c r="AP19" s="112"/>
      <c r="AQ19" s="112"/>
      <c r="AR19" s="112"/>
      <c r="AS19" s="112"/>
      <c r="AT19" s="112"/>
      <c r="AU19" s="112"/>
      <c r="AV19" s="84"/>
      <c r="AW19" s="84"/>
      <c r="AX19" s="84"/>
      <c r="AY19" s="108"/>
      <c r="AZ19" s="84"/>
      <c r="BA19" s="84"/>
      <c r="BB19" s="84"/>
      <c r="BC19" s="84"/>
      <c r="BD19" s="108"/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5">
      <c r="A20" s="84">
        <v>16</v>
      </c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8"/>
      <c r="AB20" s="84"/>
      <c r="AC20" s="108"/>
      <c r="AD20" s="84"/>
      <c r="AE20" s="84"/>
      <c r="AF20" s="84"/>
      <c r="AG20" s="108"/>
      <c r="AH20" s="84"/>
      <c r="AI20" s="108"/>
      <c r="AJ20" s="84"/>
      <c r="AK20" s="84"/>
      <c r="AL20" s="108"/>
      <c r="AM20" s="84"/>
      <c r="AN20" s="112"/>
      <c r="AO20" s="112"/>
      <c r="AP20" s="112"/>
      <c r="AQ20" s="112"/>
      <c r="AR20" s="112"/>
      <c r="AS20" s="112"/>
      <c r="AT20" s="112"/>
      <c r="AU20" s="112"/>
      <c r="AV20" s="84"/>
      <c r="AW20" s="84"/>
      <c r="AX20" s="84"/>
      <c r="AY20" s="108"/>
      <c r="AZ20" s="84"/>
      <c r="BA20" s="84"/>
      <c r="BB20" s="84"/>
      <c r="BC20" s="84"/>
      <c r="BD20" s="108"/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5">
      <c r="A21" s="84">
        <v>17</v>
      </c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8"/>
      <c r="AB21" s="84"/>
      <c r="AC21" s="108"/>
      <c r="AD21" s="84"/>
      <c r="AE21" s="84"/>
      <c r="AF21" s="84"/>
      <c r="AG21" s="108"/>
      <c r="AH21" s="84"/>
      <c r="AI21" s="108"/>
      <c r="AJ21" s="84"/>
      <c r="AK21" s="84"/>
      <c r="AL21" s="108"/>
      <c r="AM21" s="84"/>
      <c r="AN21" s="112"/>
      <c r="AO21" s="112"/>
      <c r="AP21" s="112"/>
      <c r="AQ21" s="112"/>
      <c r="AR21" s="112"/>
      <c r="AS21" s="112"/>
      <c r="AT21" s="112"/>
      <c r="AU21" s="112"/>
      <c r="AV21" s="84"/>
      <c r="AW21" s="84"/>
      <c r="AX21" s="84"/>
      <c r="AY21" s="108"/>
      <c r="AZ21" s="84"/>
      <c r="BA21" s="84"/>
      <c r="BB21" s="84"/>
      <c r="BC21" s="84"/>
      <c r="BD21" s="108"/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5">
      <c r="A22" s="84">
        <v>18</v>
      </c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8"/>
      <c r="AB22" s="84"/>
      <c r="AC22" s="108"/>
      <c r="AD22" s="84"/>
      <c r="AE22" s="84"/>
      <c r="AF22" s="84"/>
      <c r="AG22" s="108"/>
      <c r="AH22" s="84"/>
      <c r="AI22" s="108"/>
      <c r="AJ22" s="84"/>
      <c r="AK22" s="84"/>
      <c r="AL22" s="108"/>
      <c r="AM22" s="84"/>
      <c r="AN22" s="112"/>
      <c r="AO22" s="112"/>
      <c r="AP22" s="112"/>
      <c r="AQ22" s="112"/>
      <c r="AR22" s="112"/>
      <c r="AS22" s="112"/>
      <c r="AT22" s="112"/>
      <c r="AU22" s="112"/>
      <c r="AV22" s="84"/>
      <c r="AW22" s="84"/>
      <c r="AX22" s="84"/>
      <c r="AY22" s="108"/>
      <c r="AZ22" s="84"/>
      <c r="BA22" s="84"/>
      <c r="BB22" s="84"/>
      <c r="BC22" s="84"/>
      <c r="BD22" s="108"/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5">
      <c r="A23" s="84">
        <v>19</v>
      </c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8"/>
      <c r="AB23" s="84"/>
      <c r="AC23" s="108"/>
      <c r="AD23" s="84"/>
      <c r="AE23" s="84"/>
      <c r="AF23" s="84"/>
      <c r="AG23" s="108"/>
      <c r="AH23" s="84"/>
      <c r="AI23" s="108"/>
      <c r="AJ23" s="84"/>
      <c r="AK23" s="84"/>
      <c r="AL23" s="108"/>
      <c r="AM23" s="84"/>
      <c r="AN23" s="112"/>
      <c r="AO23" s="112"/>
      <c r="AP23" s="112"/>
      <c r="AQ23" s="112"/>
      <c r="AR23" s="112"/>
      <c r="AS23" s="112"/>
      <c r="AT23" s="112"/>
      <c r="AU23" s="112"/>
      <c r="AV23" s="84"/>
      <c r="AW23" s="84"/>
      <c r="AX23" s="84"/>
      <c r="AY23" s="108"/>
      <c r="AZ23" s="84"/>
      <c r="BA23" s="84"/>
      <c r="BB23" s="84"/>
      <c r="BC23" s="84"/>
      <c r="BD23" s="108"/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5">
      <c r="A24" s="84">
        <v>20</v>
      </c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8"/>
      <c r="AB24" s="84"/>
      <c r="AC24" s="108"/>
      <c r="AD24" s="84"/>
      <c r="AE24" s="84"/>
      <c r="AF24" s="84"/>
      <c r="AG24" s="108"/>
      <c r="AH24" s="84"/>
      <c r="AI24" s="108"/>
      <c r="AJ24" s="84"/>
      <c r="AK24" s="84"/>
      <c r="AL24" s="108"/>
      <c r="AM24" s="84"/>
      <c r="AN24" s="112"/>
      <c r="AO24" s="112"/>
      <c r="AP24" s="112"/>
      <c r="AQ24" s="112"/>
      <c r="AR24" s="112"/>
      <c r="AS24" s="112"/>
      <c r="AT24" s="112"/>
      <c r="AU24" s="112"/>
      <c r="AV24" s="84"/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5">
      <c r="A25" s="84">
        <v>21</v>
      </c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8"/>
      <c r="AB25" s="84"/>
      <c r="AC25" s="108"/>
      <c r="AD25" s="84"/>
      <c r="AE25" s="84"/>
      <c r="AF25" s="84"/>
      <c r="AG25" s="108"/>
      <c r="AH25" s="84"/>
      <c r="AI25" s="108"/>
      <c r="AJ25" s="84"/>
      <c r="AK25" s="84"/>
      <c r="AL25" s="108"/>
      <c r="AM25" s="84"/>
      <c r="AN25" s="112"/>
      <c r="AO25" s="112"/>
      <c r="AP25" s="112"/>
      <c r="AQ25" s="112"/>
      <c r="AR25" s="112"/>
      <c r="AS25" s="112"/>
      <c r="AT25" s="112"/>
      <c r="AU25" s="112"/>
      <c r="AV25" s="84"/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5">
      <c r="A26" s="84">
        <v>22</v>
      </c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8"/>
      <c r="AB26" s="84"/>
      <c r="AC26" s="108"/>
      <c r="AD26" s="84"/>
      <c r="AE26" s="84"/>
      <c r="AF26" s="84"/>
      <c r="AG26" s="108"/>
      <c r="AH26" s="84"/>
      <c r="AI26" s="108"/>
      <c r="AJ26" s="84"/>
      <c r="AK26" s="84"/>
      <c r="AL26" s="108"/>
      <c r="AM26" s="84"/>
      <c r="AN26" s="112"/>
      <c r="AO26" s="112"/>
      <c r="AP26" s="112"/>
      <c r="AQ26" s="112"/>
      <c r="AR26" s="112"/>
      <c r="AS26" s="112"/>
      <c r="AT26" s="112"/>
      <c r="AU26" s="112"/>
      <c r="AV26" s="84"/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5">
      <c r="A27" s="84">
        <v>23</v>
      </c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8"/>
      <c r="AB27" s="84"/>
      <c r="AC27" s="108"/>
      <c r="AD27" s="84"/>
      <c r="AE27" s="84"/>
      <c r="AF27" s="84"/>
      <c r="AG27" s="108"/>
      <c r="AH27" s="84"/>
      <c r="AI27" s="108"/>
      <c r="AJ27" s="84"/>
      <c r="AK27" s="84"/>
      <c r="AL27" s="108"/>
      <c r="AM27" s="84"/>
      <c r="AN27" s="112"/>
      <c r="AO27" s="112"/>
      <c r="AP27" s="112"/>
      <c r="AQ27" s="112"/>
      <c r="AR27" s="112"/>
      <c r="AS27" s="112"/>
      <c r="AT27" s="112"/>
      <c r="AU27" s="112"/>
      <c r="AV27" s="84"/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5">
      <c r="A28" s="84">
        <v>24</v>
      </c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8"/>
      <c r="AB28" s="84"/>
      <c r="AC28" s="108"/>
      <c r="AD28" s="84"/>
      <c r="AE28" s="84"/>
      <c r="AF28" s="84"/>
      <c r="AG28" s="108"/>
      <c r="AH28" s="84"/>
      <c r="AI28" s="108"/>
      <c r="AJ28" s="84"/>
      <c r="AK28" s="84"/>
      <c r="AL28" s="108"/>
      <c r="AM28" s="84"/>
      <c r="AN28" s="112"/>
      <c r="AO28" s="112"/>
      <c r="AP28" s="112"/>
      <c r="AQ28" s="112"/>
      <c r="AR28" s="112"/>
      <c r="AS28" s="112"/>
      <c r="AT28" s="112"/>
      <c r="AU28" s="112"/>
      <c r="AV28" s="84"/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5">
      <c r="A29" s="84">
        <v>25</v>
      </c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5">
      <c r="A30" s="84">
        <v>26</v>
      </c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5">
      <c r="A31" s="84">
        <v>27</v>
      </c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5">
      <c r="A32" s="84">
        <v>28</v>
      </c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5">
      <c r="A33" s="84">
        <v>29</v>
      </c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5">
      <c r="A34" s="84">
        <v>30</v>
      </c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5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5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5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5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5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5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5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5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5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5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5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5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5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5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5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5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5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5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5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5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5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5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5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5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5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5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5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5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5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5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5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5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5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5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5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5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5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5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5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5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5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5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5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5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5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5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5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5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5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5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5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5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5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5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5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5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5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5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5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5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5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5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5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5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5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5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5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5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5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5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5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5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5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5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5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5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5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5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5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5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5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5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5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5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5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5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5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5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5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5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5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5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5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5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5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5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5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5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5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5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5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5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5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5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5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5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5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5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5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5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5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5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5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5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5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5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5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5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5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5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5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5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5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5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5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5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5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5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5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5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5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5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5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5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5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5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5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5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5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5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5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5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5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5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5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5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5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5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5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5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5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5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5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5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5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5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5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5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5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5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5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5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5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5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5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5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5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5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5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5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5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5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5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5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5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5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5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5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5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5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5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5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5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5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5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5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5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5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5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5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5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5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5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5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5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5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5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5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5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5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5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5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5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5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5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5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5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5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5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5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5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5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5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5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5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5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5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5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5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5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5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5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5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5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5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5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5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5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5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5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5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5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5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5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5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5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5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5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5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5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5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5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5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5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5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5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5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5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5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5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5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5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5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5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5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5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5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5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5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5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5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5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5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5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5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5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5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5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5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5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5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5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5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5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5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5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5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5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5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5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5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5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5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5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5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5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5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5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5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5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5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5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5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5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5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5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5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5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5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5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5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5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5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5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5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5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5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5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5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5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5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5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5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5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5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5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5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5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5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5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5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5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5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5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5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5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5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5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5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5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5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5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5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5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5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5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5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5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5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5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5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5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5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5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5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5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5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5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5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5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5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5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5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5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5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5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5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5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5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5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5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5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5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5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5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5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5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5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5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5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5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5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5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5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5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5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5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5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5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5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5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5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5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5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5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5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5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5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5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5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5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5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5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5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5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5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5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5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5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5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5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5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5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5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5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5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5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5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5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5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5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5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5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5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5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5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5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5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5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5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5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5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5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5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5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5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5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5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5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5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5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5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5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5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5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5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5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5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5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5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5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5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5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5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5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5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5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5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5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5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5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5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5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5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5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5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5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5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5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5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5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5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5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5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5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5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5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5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5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5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5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5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5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5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5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5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5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5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5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5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5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5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5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5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5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5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5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5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5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5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5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5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5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5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5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5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5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5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5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5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5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5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5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5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5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5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5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5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5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5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5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5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5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5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5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5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5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5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5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5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5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5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5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5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5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5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5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5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5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5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5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5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5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5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5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5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5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5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5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5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5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5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5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5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5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5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5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5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5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5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5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5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5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5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5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5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5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5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5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5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5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5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5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5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5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5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5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5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5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5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5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5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5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5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5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5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5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5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5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5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5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5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5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5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5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5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5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5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5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5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5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5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5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5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5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5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5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5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5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5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5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5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5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5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5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5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5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5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5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5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5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5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5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5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5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5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5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5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5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5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5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5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5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5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5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5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5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5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5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5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5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5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5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5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5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5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5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5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5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5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5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5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5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5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5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5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5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5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5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5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5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5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5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5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5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5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5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5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5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5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5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5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5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5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5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5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5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5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5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5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5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5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5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5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5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5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5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5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5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5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5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5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5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5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5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5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5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5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5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5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5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5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5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5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5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5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5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5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5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5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5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5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5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5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5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5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5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5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5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5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5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5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5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5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5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5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5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5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5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5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5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5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5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5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5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5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5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5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5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5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5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5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5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5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5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5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5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5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5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5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5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5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5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5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5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5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5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5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5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5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5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5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5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5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5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5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5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5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5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5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5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5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5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5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5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5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5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5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5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5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5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5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5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5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5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5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5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5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5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5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5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5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5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5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5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5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5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5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5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5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5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5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5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5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5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5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5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5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5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5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5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5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5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5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5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5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5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5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5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5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5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5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5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5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5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5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5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5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5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5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5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5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5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5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5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5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5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5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5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5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5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5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5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5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5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5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5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5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5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5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5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5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5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5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5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5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5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5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5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5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5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5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5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5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5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5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5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5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5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5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5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5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5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5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5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5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5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5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5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5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5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5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5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5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5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5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5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5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5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5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5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5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5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5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5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5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5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5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5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5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5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5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5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5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5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5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5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5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5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5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5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5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5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5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5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5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5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5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5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5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5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5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5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5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5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5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5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5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5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5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5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5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5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5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5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5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5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5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5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5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5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5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5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5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5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5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5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5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5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5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5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5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5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5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5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5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5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5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5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5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5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5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5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5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5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5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5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5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5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5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5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5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5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5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5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5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5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5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5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5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5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5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5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5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5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5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5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5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5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5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5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5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5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5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5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5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5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5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5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5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5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5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5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5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5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5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5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5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5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5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5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5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5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5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5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5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5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5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5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5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5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5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5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5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5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5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5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5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5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5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5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5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5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5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5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5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5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5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5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5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5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5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5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5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5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5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5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5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5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5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5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5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5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5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5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5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5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5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5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5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5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5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5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5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5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5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5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5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5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5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5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5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5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5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5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5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5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5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5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5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5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5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5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5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5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5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5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5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5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5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5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5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5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5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5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5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5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5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5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5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5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5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5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5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5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5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5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5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5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5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5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5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5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5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5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5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5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5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5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5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5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5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5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5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5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5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5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5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5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5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5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5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5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5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5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5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5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5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5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5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5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5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5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5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5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5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5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5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5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5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5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5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5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5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5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5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5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5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5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5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5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5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5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5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5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5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5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5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5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5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5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5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5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5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5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5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5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5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5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5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5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5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5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5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5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5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5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5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5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5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5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5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5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5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5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5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5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5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5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5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5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5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5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5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5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5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5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5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5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5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5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5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5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5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5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5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5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5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5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5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5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5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5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5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5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5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5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5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5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5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5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5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5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5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5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5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5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5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5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5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5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5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5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5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5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5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5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5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5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5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5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5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5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5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5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5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5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5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5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5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5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5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5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5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5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5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5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5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5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5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5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5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5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5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5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5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5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5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5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5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5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5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5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5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5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5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5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5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5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5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5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5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Jay Kumar Gour</cp:lastModifiedBy>
  <cp:lastPrinted>2025-05-06T06:37:39Z</cp:lastPrinted>
  <dcterms:created xsi:type="dcterms:W3CDTF">2023-04-07T11:05:50Z</dcterms:created>
  <dcterms:modified xsi:type="dcterms:W3CDTF">2025-09-29T09:39:01Z</dcterms:modified>
</cp:coreProperties>
</file>