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ewara CSS 110537/"/>
    </mc:Choice>
  </mc:AlternateContent>
  <xr:revisionPtr revIDLastSave="5" documentId="8_{40C5026F-BAF1-4C70-8AF3-FF12D857E172}" xr6:coauthVersionLast="47" xr6:coauthVersionMax="47" xr10:uidLastSave="{30D75C33-BA96-4488-90D4-E527E9A4DCA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<sst xmlns="http://schemas.openxmlformats.org/spreadsheetml/2006/main" count="351" uniqueCount="301">
  <si>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</si>
  <si>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</si>
  <si>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</si>
  <si>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</si>
  <si>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</si>
  <si>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</si>
  <si>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</si>
  <si>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</si>
  <si>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</si>
  <si>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</si>
  <si>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</si>
  <si>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</si>
  <si>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</si>
  <si>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</si>
  <si>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</si>
  <si>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</si>
  <si>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</si>
  <si>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</si>
  <si>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</si>
  <si>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</si>
  <si>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</si>
  <si>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</si>
  <si>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</si>
  <si>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</si>
  <si>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</si>
  <si>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</si>
  <si>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</si>
  <si>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</si>
  <si>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</si>
  <si>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</si>
  <si>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</si>
  <si>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</si>
  <si>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</si>
  <si>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</si>
  <si>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</si>
  <si>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</si>
  <si>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</si>
  <si>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</si>
  <si>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</si>
  <si>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</si>
  <si>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</si>
  <si>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</si>
  <si>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</si>
  <si>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</si>
  <si>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</si>
  <si>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</si>
  <si>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</si>
  <si>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</si>
  <si>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</si>
  <si>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</si>
  <si>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</si>
  <si>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</si>
  <si>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</si>
  <si>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</si>
  <si>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</si>
  <si>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</si>
  <si>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</si>
  <si>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</si>
  <si>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</si>
  <si>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</si>
  <si>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</si>
  <si>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</si>
  <si>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</si>
  <si>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</si>
  <si>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</si>
  <si>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</si>
  <si>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</si>
  <si>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</si>
  <si>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</si>
  <si>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</si>
  <si>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</si>
  <si>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</si>
  <si>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</si>
  <si>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</si>
  <si>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</si>
  <si>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</si>
  <si>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</si>
  <si>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</si>
  <si>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</si>
  <si>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</si>
  <si>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</si>
  <si>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</si>
  <si>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</si>
  <si>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</si>
  <si>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</si>
  <si>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</si>
  <si>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</si>
  <si>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</si>
  <si>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</si>
  <si>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</si>
  <si>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</si>
  <si>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</si>
  <si>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</si>
  <si>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</si>
  <si>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</si>
  <si>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</si>
  <si>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</si>
  <si>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</si>
  <si>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</si>
  <si>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</si>
  <si>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</si>
  <si>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</si>
  <si>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</si>
  <si>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</si>
  <si>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</si>
  <si>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</si>
  <si>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</si>
  <si>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</si>
  <si>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</si>
  <si>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</si>
  <si>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</si>
  <si>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</si>
  <si>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</si>
  <si>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</si>
  <si>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</si>
  <si>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</si>
  <si>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</si>
  <si>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</si>
  <si>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</si>
  <si>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</si>
  <si>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</si>
  <si>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</si>
  <si>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</si>
  <si>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</si>
  <si>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</si>
  <si>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</si>
  <si>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</si>
  <si>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</si>
  <si>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</si>
  <si>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</si>
  <si>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</si>
  <si>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</si>
  <si>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</si>
  <si>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</si>
  <si>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</si>
  <si>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</si>
  <si>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</si>
  <si>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</si>
  <si>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</si>
  <si>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</si>
  <si>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</si>
  <si>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</si>
  <si>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</si>
  <si>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</si>
  <si>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</si>
  <si>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</si>
  <si>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</si>
  <si>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</si>
  <si>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</si>
  <si>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</si>
  <si>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</si>
  <si>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</si>
  <si>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</si>
  <si>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</si>
  <si>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</si>
  <si>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</si>
  <si>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</si>
  <si>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</si>
  <si>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</si>
  <si>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</si>
  <si>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</si>
  <si>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</si>
  <si>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</si>
  <si>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</si>
  <si>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</si>
  <si>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</si>
  <si>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</si>
  <si>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</si>
  <si>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</si>
  <si>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</si>
  <si>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</si>
  <si>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</si>
  <si>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</si>
  <si>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</si>
  <si>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</si>
  <si>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</si>
  <si>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</si>
  <si>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</si>
  <si>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</si>
  <si>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</si>
  <si>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</si>
  <si>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</si>
  <si>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</si>
  <si>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</si>
  <si>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</si>
  <si>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</si>
  <si>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</si>
  <si>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</si>
  <si>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</si>
  <si>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</si>
  <si>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</si>
  <si>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</si>
  <si>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</si>
  <si>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</si>
  <si>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</si>
  <si>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</si>
  <si>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</si>
  <si>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</si>
  <si>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</si>
  <si>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</si>
  <si>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</si>
  <si>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</si>
  <si>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</si>
  <si>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</si>
  <si>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</si>
  <si>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</si>
  <si>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</si>
  <si>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</si>
  <si>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</si>
  <si>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</si>
  <si>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</si>
  <si>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</si>
  <si>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</si>
  <si>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</si>
  <si>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</si>
  <si>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</si>
  <si>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</si>
  <si>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</si>
  <si>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</si>
  <si>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</si>
  <si>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</si>
  <si>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</si>
  <si>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</si>
  <si>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</si>
  <si>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</si>
  <si>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</si>
  <si>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</si>
  <si>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</si>
  <si>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</si>
  <si>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</si>
  <si>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</si>
  <si>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</si>
  <si>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</si>
  <si>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</si>
  <si>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</si>
  <si>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</si>
  <si>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</si>
  <si>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</si>
  <si>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</si>
  <si>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</si>
  <si>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</si>
  <si>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</si>
  <si>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</si>
  <si>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</si>
  <si>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</si>
  <si>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</si>
  <si>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</si>
  <si>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</si>
  <si>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</si>
  <si>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BH3553</t>
  </si>
  <si>
    <t>Chewara</t>
  </si>
  <si>
    <t>Lakhisarai</t>
  </si>
  <si>
    <t>Patna</t>
  </si>
  <si>
    <t>Dual Staff</t>
  </si>
  <si>
    <t>G1</t>
  </si>
  <si>
    <t>Prameshwar Nath Pathak</t>
  </si>
  <si>
    <t>SF0075329</t>
  </si>
  <si>
    <t>BM</t>
  </si>
  <si>
    <t>Available &amp; Updated</t>
  </si>
  <si>
    <t>G2</t>
  </si>
  <si>
    <t>Shivam Kumar</t>
  </si>
  <si>
    <t>SF0079359</t>
  </si>
  <si>
    <t>LO</t>
  </si>
  <si>
    <t>North</t>
  </si>
  <si>
    <t xml:space="preserve">CHEWARA </t>
  </si>
  <si>
    <t>SF0084981</t>
  </si>
  <si>
    <t>Raushan Kumar</t>
  </si>
  <si>
    <t>CHEWARA 2 C2</t>
  </si>
  <si>
    <t>CHEWARA 2 C2 Hansapur Sulekha Ji2</t>
  </si>
  <si>
    <t>Chetana Weekly</t>
  </si>
  <si>
    <t>SSF5269584</t>
  </si>
  <si>
    <t>GENERAL</t>
  </si>
  <si>
    <t>HINDU</t>
  </si>
  <si>
    <t>Book Stall</t>
  </si>
  <si>
    <t>SULEKHA KUMARI</t>
  </si>
  <si>
    <t>09-Jan-2024</t>
  </si>
  <si>
    <t>1</t>
  </si>
  <si>
    <t>1.68 Yrs</t>
  </si>
  <si>
    <t>09 Jan 2024</t>
  </si>
  <si>
    <t>&lt;= 2 Years</t>
  </si>
  <si>
    <t>16-Jan-2024</t>
  </si>
  <si>
    <t>26-Aug-2025</t>
  </si>
  <si>
    <t>Open</t>
  </si>
  <si>
    <t>7667502401</t>
  </si>
  <si>
    <t>Boby Kumar/SF0098065</t>
  </si>
  <si>
    <t>Rohit Kumar Sinha</t>
  </si>
  <si>
    <t>SF0054226</t>
  </si>
  <si>
    <t>FIR Not Filled</t>
  </si>
  <si>
    <t>CSS</t>
  </si>
  <si>
    <t>Absconding</t>
  </si>
  <si>
    <t>Completed-Report Submitted</t>
  </si>
  <si>
    <t>Sanjay Kumar/SF0095419</t>
  </si>
  <si>
    <t>Santosh swarnkar/SF0032531</t>
  </si>
  <si>
    <t>Vivek Singh/SF0090494</t>
  </si>
  <si>
    <t>Saket Nath Thakur/SF0062081</t>
  </si>
  <si>
    <t>The branch manager Rohit Kumar Sinha, EMP ID :- SF0054226, collected the preclosed amount Rs. 10029/- on dated :- 15-08-25, but only two EMIs reflecting amount Rs. 1120/- month of Aug'25 and rest amount Rs. 8909 still pending.</t>
  </si>
  <si>
    <t>The branch Manager Rohit Kumar Sinha, EMP ID :- SF0054226, collected total amount Rs. 10029/- on dated :- 15-08-25 but only entry amount Rs. 8909/-reflecting in FIMO and rest amount Rs. 8909/- still pending.</t>
  </si>
  <si>
    <t>The branch manager Rohit Kumar Sinha, EMP ID :- SF0054226, collected the preclosed amount Rs. 10029/- on dated :- 15-08-25, but only two EMIs amount total Rs. 1120/- reflecting in FIMO account &amp; rest amount Rs. 8909/- still pending,
As per movement the last working date of this staff was on dated :- 20-08-25 however He continued to visit this branch for a few days as per present staff's statement.</t>
  </si>
  <si>
    <t>BM Prameshwar nath pathak / SF0075329 came this branch on 22-08-2025 at that time cash is shortage in this branch of Rs.398812.</t>
  </si>
  <si>
    <t>Cash Shortage - Rs.398812</t>
  </si>
  <si>
    <t>FN25-26-02370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</si>
</sst>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BH3553</v>
      </c>
      <c r="D5" s="63" t="str">
        <f>IF('Physical Cash at Safe'!D28="Yes", 'Physical Cash at Safe'!A4, 'Borrower Wise Details'!C5)</f>
        <v>Chewara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45905</v>
      </c>
      <c r="H5" s="107" t="s">
        <v>288</v>
      </c>
      <c r="I5" s="61">
        <v>45925</v>
      </c>
      <c r="J5" s="74" t="str">
        <f>IF('Physical Cash at Safe'!D28="Yes",'Physical Cash at Safe'!E28,IF('Borrower Wise Details'!D5&lt;&gt;"",'Borrower Wise Details'!D5,""))</f>
        <v>FN25-26-02370</v>
      </c>
      <c r="K5" s="81">
        <v>1</v>
      </c>
      <c r="L5" s="82">
        <v>10029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Rohit Kumar Sinha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SF0054226</v>
      </c>
      <c r="U5" s="77" t="s">
        <v>289</v>
      </c>
      <c r="V5" s="61">
        <v>45889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45917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10029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</v>
      </c>
      <c r="AE5" s="126">
        <f>IF(AND(AC5="", AD5=""), "", IF(AD5="", AC5, AC5 - IF(ISNUMBER(AD5), AD5, 0)))</f>
        <v>8909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297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BH3553</v>
      </c>
      <c r="C5" s="50" t="str">
        <f>IF('Fraud Investigation Report'!D5="", "", 'Fraud Investigation Report'!D5)</f>
        <v>Chewara</v>
      </c>
      <c r="D5" s="68" t="str">
        <f>IF(OR('Fraud Investigation Report'!R5="", 'Fraud Investigation Report'!R5=0), "", 'Fraud Investigation Report'!R5)</f>
        <v>Rohit Kumar Sinha</v>
      </c>
      <c r="E5" s="68" t="str">
        <f>IF(OR('Fraud Investigation Report'!T5="", 'Fraud Investigation Report'!T5=0), "", 'Fraud Investigation Report'!T5)</f>
        <v>SF0054226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FN25-26-02370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10029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10029</v>
      </c>
      <c r="O5" s="69">
        <f>IF('Fraud Investigation Report'!AD5="", "", 'Fraud Investigation Report'!AD5)</f>
        <v>1120</v>
      </c>
      <c r="P5" s="126">
        <f>IF(AND(N5="", O5=""), "", IF(O5="", N5, N5 - IF(ISNUMBER(O5), O5, 0)))</f>
        <v>8909</v>
      </c>
      <c r="Q5" s="49"/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26953125" customWidth="1"/>
    <col min="2" max="2" width="19.7265625" customWidth="1"/>
    <col min="3" max="3" width="22.6328125" customWidth="1"/>
    <col min="4" max="4" width="19.36328125" customWidth="1"/>
    <col min="5" max="5" width="21.269531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251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45915</v>
      </c>
      <c r="C6" s="18">
        <v>45914</v>
      </c>
      <c r="D6" s="18">
        <v>45915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398864</v>
      </c>
      <c r="C18" s="23">
        <f>B18</f>
        <v>398864</v>
      </c>
      <c r="D18" s="27">
        <v>52</v>
      </c>
      <c r="E18" s="28">
        <f>D18</f>
        <v>52</v>
      </c>
    </row>
    <row r="19" spans="1:5" ht="14.5" x14ac:dyDescent="0.35">
      <c r="A19" s="29"/>
      <c r="B19" s="30" t="s">
        <v>76</v>
      </c>
      <c r="C19" s="31">
        <f>SUM(C10:C18)</f>
        <v>439314</v>
      </c>
      <c r="D19" s="30" t="s">
        <v>76</v>
      </c>
      <c r="E19" s="31">
        <f>SUM(E10:E18)</f>
        <v>40502</v>
      </c>
    </row>
    <row r="20" spans="1:5" ht="30" customHeight="1" x14ac:dyDescent="0.35">
      <c r="A20" s="161" t="s">
        <v>97</v>
      </c>
      <c r="B20" s="162"/>
      <c r="C20" s="32">
        <v>439314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398812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8" t="s">
        <v>299</v>
      </c>
      <c r="C24" s="148"/>
      <c r="D24" s="148"/>
      <c r="E24" s="148"/>
    </row>
    <row r="25" spans="1:5" ht="57.75" customHeight="1" x14ac:dyDescent="0.35">
      <c r="A25" s="36" t="s">
        <v>81</v>
      </c>
      <c r="B25" s="137" t="s">
        <v>298</v>
      </c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38" t="s">
        <v>258</v>
      </c>
      <c r="E32" s="139"/>
    </row>
    <row r="33" spans="1:5" ht="18" customHeight="1" x14ac:dyDescent="0.35">
      <c r="A33" s="37" t="s">
        <v>83</v>
      </c>
      <c r="B33" s="106" t="s">
        <v>254</v>
      </c>
      <c r="C33" s="39" t="s">
        <v>84</v>
      </c>
      <c r="D33" s="132" t="s">
        <v>259</v>
      </c>
      <c r="E33" s="133"/>
    </row>
    <row r="34" spans="1:5" ht="26" x14ac:dyDescent="0.35">
      <c r="A34" s="39" t="s">
        <v>221</v>
      </c>
      <c r="B34" s="38" t="s">
        <v>255</v>
      </c>
      <c r="C34" s="39" t="s">
        <v>222</v>
      </c>
      <c r="D34" s="134" t="s">
        <v>260</v>
      </c>
      <c r="E34" s="135"/>
    </row>
    <row r="35" spans="1:5" ht="26" x14ac:dyDescent="0.35">
      <c r="A35" s="39" t="s">
        <v>223</v>
      </c>
      <c r="B35" s="38" t="s">
        <v>256</v>
      </c>
      <c r="C35" s="39" t="s">
        <v>225</v>
      </c>
      <c r="D35" s="134" t="s">
        <v>261</v>
      </c>
      <c r="E35" s="135"/>
    </row>
    <row r="36" spans="1:5" ht="25.5" customHeight="1" x14ac:dyDescent="0.35">
      <c r="A36" s="39" t="s">
        <v>224</v>
      </c>
      <c r="B36" s="38" t="s">
        <v>257</v>
      </c>
      <c r="C36" s="39" t="s">
        <v>226</v>
      </c>
      <c r="D36" s="136" t="s">
        <v>262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9" zoomScaleNormal="79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BH3553</v>
      </c>
      <c r="C5" s="119" t="str">
        <f>IF('Loan Outstanding Report'!$H$5="", "", 'Loan Outstanding Report'!$H$5)</f>
        <v>Chewara</v>
      </c>
      <c r="D5" s="41" t="s">
        <v>300</v>
      </c>
      <c r="E5" s="65">
        <v>45917</v>
      </c>
      <c r="F5" s="38" t="s">
        <v>285</v>
      </c>
      <c r="G5" s="49" t="s">
        <v>286</v>
      </c>
      <c r="H5" s="49" t="s">
        <v>257</v>
      </c>
      <c r="I5" s="120" t="s">
        <v>267</v>
      </c>
      <c r="J5" s="120" t="s">
        <v>270</v>
      </c>
      <c r="K5" s="120" t="s">
        <v>274</v>
      </c>
      <c r="L5" s="11">
        <v>354582576</v>
      </c>
      <c r="M5" s="65" t="s">
        <v>275</v>
      </c>
      <c r="N5" s="124">
        <v>45000</v>
      </c>
      <c r="O5" s="124">
        <v>560</v>
      </c>
      <c r="P5" s="121" t="s">
        <v>140</v>
      </c>
      <c r="Q5" s="80">
        <v>45884</v>
      </c>
      <c r="R5" s="124">
        <v>10029</v>
      </c>
      <c r="S5" s="124">
        <v>1120</v>
      </c>
      <c r="T5" s="124">
        <v>0</v>
      </c>
      <c r="U5" s="125">
        <f t="shared" ref="U5" si="0">IF(AND(ISBLANK(R5),ISBLANK(S5),ISBLANK(T5)),"",R5-(S5+T5))</f>
        <v>8909</v>
      </c>
      <c r="V5" s="117" t="s">
        <v>204</v>
      </c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S5" sqref="BS5"/>
    </sheetView>
  </sheetViews>
  <sheetFormatPr defaultColWidth="0" defaultRowHeight="14.5" zeroHeight="1" x14ac:dyDescent="0.35"/>
  <cols>
    <col min="1" max="1" width="8.54296875" style="99" customWidth="1"/>
    <col min="2" max="2" width="14.6328125" style="99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45915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45915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30">
        <v>0.27083333333333331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248</v>
      </c>
      <c r="D5" s="38" t="s">
        <v>252</v>
      </c>
      <c r="E5" s="38" t="s">
        <v>251</v>
      </c>
      <c r="F5" s="38" t="s">
        <v>251</v>
      </c>
      <c r="G5" s="84" t="s">
        <v>249</v>
      </c>
      <c r="H5" s="38" t="s">
        <v>250</v>
      </c>
      <c r="I5" s="84">
        <v>207722</v>
      </c>
      <c r="J5" s="38" t="s">
        <v>264</v>
      </c>
      <c r="K5" s="84">
        <v>207722</v>
      </c>
      <c r="L5" s="84" t="s">
        <v>265</v>
      </c>
      <c r="M5" s="38" t="s">
        <v>266</v>
      </c>
      <c r="N5" s="84">
        <v>469375</v>
      </c>
      <c r="O5" s="84" t="s">
        <v>267</v>
      </c>
      <c r="P5" s="84">
        <v>750830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354582576</v>
      </c>
      <c r="Z5" s="38" t="s">
        <v>274</v>
      </c>
      <c r="AA5" s="108" t="s">
        <v>275</v>
      </c>
      <c r="AB5" s="84">
        <v>45000</v>
      </c>
      <c r="AC5" s="108"/>
      <c r="AD5" s="84">
        <v>102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560</v>
      </c>
      <c r="AK5" s="84">
        <v>560</v>
      </c>
      <c r="AL5" s="108" t="s">
        <v>281</v>
      </c>
      <c r="AM5" s="84">
        <v>36018.04</v>
      </c>
      <c r="AN5" s="112">
        <v>11581.96</v>
      </c>
      <c r="AO5" s="112">
        <v>47600</v>
      </c>
      <c r="AP5" s="112">
        <v>8981.9599999999991</v>
      </c>
      <c r="AQ5" s="112">
        <v>387.04</v>
      </c>
      <c r="AR5" s="112">
        <v>9369</v>
      </c>
      <c r="AS5" s="112">
        <v>1036.3499999999999</v>
      </c>
      <c r="AT5" s="112">
        <v>83.65</v>
      </c>
      <c r="AU5" s="112">
        <v>1120</v>
      </c>
      <c r="AV5" s="84">
        <v>87</v>
      </c>
      <c r="AW5" s="84"/>
      <c r="AX5" s="84"/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270</v>
      </c>
      <c r="BG5" s="84" t="s">
        <v>283</v>
      </c>
      <c r="BH5" s="114" t="s">
        <v>284</v>
      </c>
      <c r="BI5" s="38" t="s">
        <v>110</v>
      </c>
      <c r="BJ5" s="85">
        <v>45917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10029</v>
      </c>
      <c r="BQ5" s="117" t="s">
        <v>204</v>
      </c>
      <c r="BR5" s="118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2025-09-17T01:35:10Z</cp:lastPrinted>
  <dcterms:created xsi:type="dcterms:W3CDTF">2023-04-07T11:05:50Z</dcterms:created>
  <dcterms:modified xsi:type="dcterms:W3CDTF">2025-09-25T07:34:21Z</dcterms:modified>
</cp:coreProperties>
</file>