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legaon CSS 110950/"/>
    </mc:Choice>
  </mc:AlternateContent>
  <xr:revisionPtr revIDLastSave="89" documentId="8_{7139EFE8-D06B-407F-BD7D-BFD421C35790}" xr6:coauthVersionLast="47" xr6:coauthVersionMax="47" xr10:uidLastSave="{476E66C2-AAF4-4846-9AC6-AC325A24F8E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<sst xmlns="http://schemas.openxmlformats.org/spreadsheetml/2006/main" count="351" uniqueCount="293">
  <si>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</si>
  <si>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</si>
  <si>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</si>
  <si>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</si>
  <si>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</si>
  <si>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</si>
  <si>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</si>
  <si>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</si>
  <si>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</si>
  <si>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</si>
  <si>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</si>
  <si>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</si>
  <si>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</si>
  <si>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</si>
  <si>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</si>
  <si>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</si>
  <si>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</si>
  <si>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</si>
  <si>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</si>
  <si>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</si>
  <si>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</si>
  <si>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</si>
  <si>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</si>
  <si>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</si>
  <si>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</si>
  <si>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</si>
  <si>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</si>
  <si>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</si>
  <si>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</si>
  <si>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</si>
  <si>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</si>
  <si>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</si>
  <si>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</si>
  <si>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</si>
  <si>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</si>
  <si>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</si>
  <si>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</si>
  <si>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</si>
  <si>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</si>
  <si>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</si>
  <si>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</si>
  <si>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</si>
  <si>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</si>
  <si>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</si>
  <si>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</si>
  <si>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</si>
  <si>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</si>
  <si>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</si>
  <si>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</si>
  <si>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</si>
  <si>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</si>
  <si>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</si>
  <si>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</si>
  <si>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</si>
  <si>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</si>
  <si>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</si>
  <si>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</si>
  <si>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</si>
  <si>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</si>
  <si>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</si>
  <si>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</si>
  <si>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</si>
  <si>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</si>
  <si>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</si>
  <si>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</si>
  <si>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</si>
  <si>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</si>
  <si>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</si>
  <si>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</si>
  <si>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</si>
  <si>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</si>
  <si>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</si>
  <si>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</si>
  <si>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</si>
  <si>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</si>
  <si>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</si>
  <si>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</si>
  <si>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</si>
  <si>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</si>
  <si>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</si>
  <si>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</si>
  <si>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</si>
  <si>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</si>
  <si>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</si>
  <si>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</si>
  <si>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</si>
  <si>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</si>
  <si>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</si>
  <si>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</si>
  <si>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</si>
  <si>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</si>
  <si>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</si>
  <si>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</si>
  <si>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</si>
  <si>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</si>
  <si>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</si>
  <si>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</si>
  <si>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</si>
  <si>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</si>
  <si>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</si>
  <si>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</si>
  <si>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</si>
  <si>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</si>
  <si>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</si>
  <si>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</si>
  <si>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</si>
  <si>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</si>
  <si>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</si>
  <si>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</si>
  <si>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</si>
  <si>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</si>
  <si>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</si>
  <si>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</si>
  <si>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</si>
  <si>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</si>
  <si>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</si>
  <si>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</si>
  <si>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</si>
  <si>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</si>
  <si>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</si>
  <si>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</si>
  <si>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</si>
  <si>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</si>
  <si>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</si>
  <si>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</si>
  <si>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</si>
  <si>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</si>
  <si>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</si>
  <si>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</si>
  <si>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</si>
  <si>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</si>
  <si>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</si>
  <si>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</si>
  <si>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</si>
  <si>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</si>
  <si>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</si>
  <si>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</si>
  <si>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</si>
  <si>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</si>
  <si>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</si>
  <si>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</si>
  <si>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</si>
  <si>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</si>
  <si>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</si>
  <si>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</si>
  <si>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</si>
  <si>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</si>
  <si>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</si>
  <si>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</si>
  <si>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</si>
  <si>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</si>
  <si>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</si>
  <si>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</si>
  <si>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</si>
  <si>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</si>
  <si>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</si>
  <si>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</si>
  <si>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</si>
  <si>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</si>
  <si>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</si>
  <si>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</si>
  <si>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</si>
  <si>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</si>
  <si>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</si>
  <si>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</si>
  <si>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</si>
  <si>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</si>
  <si>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</si>
  <si>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</si>
  <si>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</si>
  <si>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</si>
  <si>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</si>
  <si>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</si>
  <si>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</si>
  <si>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</si>
  <si>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</si>
  <si>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</si>
  <si>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</si>
  <si>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</si>
  <si>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</si>
  <si>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</si>
  <si>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</si>
  <si>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</si>
  <si>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</si>
  <si>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</si>
  <si>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</si>
  <si>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</si>
  <si>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</si>
  <si>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</si>
  <si>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</si>
  <si>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</si>
  <si>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</si>
  <si>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</si>
  <si>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</si>
  <si>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</si>
  <si>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</si>
  <si>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</si>
  <si>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</si>
  <si>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</si>
  <si>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</si>
  <si>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</si>
  <si>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</si>
  <si>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</si>
  <si>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</si>
  <si>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</si>
  <si>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</si>
  <si>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</si>
  <si>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</si>
  <si>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</si>
  <si>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</si>
  <si>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</si>
  <si>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</si>
  <si>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</si>
  <si>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</si>
  <si>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</si>
  <si>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</si>
  <si>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</si>
  <si>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</si>
  <si>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</si>
  <si>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</si>
  <si>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</si>
  <si>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</si>
  <si>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</si>
  <si>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</si>
  <si>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</si>
  <si>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</si>
  <si>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</si>
  <si>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</si>
  <si>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</si>
  <si>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</si>
  <si>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</si>
  <si>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</si>
  <si>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</si>
  <si>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</si>
  <si>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</si>
  <si>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</si>
  <si>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</si>
  <si>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</si>
  <si>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</si>
  <si>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</si>
  <si>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</si>
  <si>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</si>
  <si>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</si>
  <si>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</si>
  <si>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</si>
  <si>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</si>
  <si>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HINDU</t>
  </si>
  <si>
    <t>Agriculture &amp; Farming</t>
  </si>
  <si>
    <t>Open</t>
  </si>
  <si>
    <t>No SVP</t>
  </si>
  <si>
    <t>Chandrasing M. Malani/SF0052961</t>
  </si>
  <si>
    <t>Form Date : 07 Sep 2025</t>
  </si>
  <si>
    <t>To Date : 07 Sep 2025</t>
  </si>
  <si>
    <t>Reporting Time : 05:19 PM</t>
  </si>
  <si>
    <t>CSS</t>
  </si>
  <si>
    <t>Credit Assistant</t>
  </si>
  <si>
    <t>Fri</t>
  </si>
  <si>
    <t>Amravati</t>
  </si>
  <si>
    <t>Yavatmal</t>
  </si>
  <si>
    <t>MRGL2325</t>
  </si>
  <si>
    <t>Ralegaon</t>
  </si>
  <si>
    <t>Wadki</t>
  </si>
  <si>
    <t>SF0098865</t>
  </si>
  <si>
    <t>Sumit Namdev Gaikwad</t>
  </si>
  <si>
    <t>115</t>
  </si>
  <si>
    <t>Sant Bhojaji</t>
  </si>
  <si>
    <t>Abhilasha - JLG Loans-Monthly-Migrated</t>
  </si>
  <si>
    <t>CID232501939</t>
  </si>
  <si>
    <t>ST</t>
  </si>
  <si>
    <t>VIMAL NAMDEV KHADSE</t>
  </si>
  <si>
    <t>29-Nov-2019</t>
  </si>
  <si>
    <t>3</t>
  </si>
  <si>
    <t>7.74 Yrs</t>
  </si>
  <si>
    <t>29 Nov 2019</t>
  </si>
  <si>
    <t>&gt; 6 to 10 Years</t>
  </si>
  <si>
    <t>08-Apr-2024</t>
  </si>
  <si>
    <t>31-Mar-2024</t>
  </si>
  <si>
    <t>9112092321</t>
  </si>
  <si>
    <t>Standard</t>
  </si>
  <si>
    <t>Kapil Marpati/SF0012695</t>
  </si>
  <si>
    <t>Hemant  Gadge/SF0013955</t>
  </si>
  <si>
    <t>Mohamad Nasir Abdul Gani/SF0096975</t>
  </si>
  <si>
    <t>Shubham Kirnapure</t>
  </si>
  <si>
    <t>SF0062516</t>
  </si>
  <si>
    <t>As per the Loan Card, Borrower VIMAL NAMDEV KHADSE/16782970 paid the EMIs amount of Rs 1975/- on 7 Oct  2022 to CA Shubham Kirnapure/SF0062516.
But the CA Shubham did not post in FIMO.</t>
  </si>
  <si>
    <t>As per the Loan Card, Borrower VIMAL NAMDEV KHADSE/16782970 paid the EMIs amount of Rs 1321/- on 7 Nov 2022 to CA Shubham Kirnapure/SF0062516.
But the CA Shubham did not post in FIMO.</t>
  </si>
  <si>
    <t>Terminated</t>
  </si>
  <si>
    <t>As per the Loan Card, Borrower VIMAL NAMDEV KHADSE/16782970 paid the EMIs amount of FRs 1975/- on 7 Sep 2022, Rs 1975/- on 7 Oct  2022, and Rs 1321/- on 7 Nov 2022 to CA Shubham Kirnapure/SF0062516.
But the CA Shubham did not post in FIMO.</t>
  </si>
  <si>
    <t>As per the Loan Card, Borrower VIMAL NAMDEV KHADSE/16782970 paid the EMIs amount of FRs 1975/- on 7 Sep 2022 to CA Shubham Kirnapure/SF0062516.
But the CA Shubham did not post in FIMO.</t>
  </si>
  <si>
    <t>During the post-investigation, it was found that the Credit Assistant 01 Borrower EMIs were collected of Rs 5271/- on 7 Sep 2022, on 7 Jul 2022, and on 7 Nov 2022. Still, the entry was posted in FIMO.</t>
  </si>
  <si>
    <t>FIR Not Filled</t>
  </si>
  <si>
    <t>FN25-26-02379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</si>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</sst>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MRGL2325</v>
      </c>
      <c r="D5" s="63" t="str">
        <f>IF('Physical Cash at Safe'!D28="Yes", 'Physical Cash at Safe'!B4, 'Borrower Wise Details'!C5)</f>
        <v>Ralegaon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45903</v>
      </c>
      <c r="H5" s="107" t="s">
        <v>254</v>
      </c>
      <c r="I5" s="61">
        <v>45926</v>
      </c>
      <c r="J5" s="74" t="str">
        <f>IF('Physical Cash at Safe'!D28="Yes",'Physical Cash at Safe'!E28,IF('Borrower Wise Details'!D5&lt;&gt;"",'Borrower Wise Details'!D5,""))</f>
        <v>FN25-26-02379</v>
      </c>
      <c r="K5" s="81">
        <v>1</v>
      </c>
      <c r="L5" s="82">
        <v>5271</v>
      </c>
      <c r="M5" s="82">
        <v>0</v>
      </c>
      <c r="N5" s="82" t="s">
        <v>279</v>
      </c>
      <c r="O5" s="82" t="s">
        <v>280</v>
      </c>
      <c r="P5" s="82" t="s">
        <v>281</v>
      </c>
      <c r="Q5" s="82" t="s">
        <v>249</v>
      </c>
      <c r="R5" s="75" t="str">
        <f>IF('Physical Cash at Safe'!$D$28="Yes", 'Physical Cash at Safe'!$A$28, IF('Borrower Wise Details'!F5&lt;&gt;"", 'Borrower Wise Details'!F5, ""))</f>
        <v>Shubham Kirnapure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SF0062516</v>
      </c>
      <c r="U5" s="77" t="s">
        <v>286</v>
      </c>
      <c r="V5" s="61">
        <v>45264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45915</v>
      </c>
      <c r="AA5" s="61">
        <v>45915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5271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5271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45926</v>
      </c>
      <c r="AH5" s="70" t="s">
        <v>289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MRGL2325</v>
      </c>
      <c r="C5" s="50" t="str">
        <f>IF('Fraud Investigation Report'!D5="", "", 'Fraud Investigation Report'!D5)</f>
        <v>Ralegaon</v>
      </c>
      <c r="D5" s="68" t="str">
        <f>IF(OR('Fraud Investigation Report'!R5="", 'Fraud Investigation Report'!R5=0), "", 'Fraud Investigation Report'!R5)</f>
        <v>Shubham Kirnapure</v>
      </c>
      <c r="E5" s="68" t="str">
        <f>IF(OR('Fraud Investigation Report'!T5="", 'Fraud Investigation Report'!T5=0), "", 'Fraud Investigation Report'!T5)</f>
        <v>SF0062516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5271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5271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5271</v>
      </c>
      <c r="Q5" s="49"/>
      <c r="R5" s="84" t="s">
        <v>290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/>
      <c r="C33" s="39" t="s">
        <v>84</v>
      </c>
      <c r="D33" s="149"/>
      <c r="E33" s="150"/>
    </row>
    <row r="34" spans="1:5" ht="26" x14ac:dyDescent="0.35">
      <c r="A34" s="39" t="s">
        <v>217</v>
      </c>
      <c r="B34" s="38"/>
      <c r="C34" s="39" t="s">
        <v>218</v>
      </c>
      <c r="D34" s="151"/>
      <c r="E34" s="152"/>
    </row>
    <row r="35" spans="1:5" ht="26" x14ac:dyDescent="0.35">
      <c r="A35" s="39" t="s">
        <v>219</v>
      </c>
      <c r="B35" s="38"/>
      <c r="C35" s="39" t="s">
        <v>221</v>
      </c>
      <c r="D35" s="151"/>
      <c r="E35" s="152"/>
    </row>
    <row r="36" spans="1:5" ht="25.5" customHeight="1" x14ac:dyDescent="0.35">
      <c r="A36" s="39" t="s">
        <v>220</v>
      </c>
      <c r="B36" s="38"/>
      <c r="C36" s="39" t="s">
        <v>222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1" sqref="U1:U104857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MRGL2325</v>
      </c>
      <c r="C5" s="119" t="str">
        <f>IF('Loan Outstanding Report'!$H$5="", "", 'Loan Outstanding Report'!$H$5)</f>
        <v>Ralegaon</v>
      </c>
      <c r="D5" s="41" t="s">
        <v>291</v>
      </c>
      <c r="E5" s="65">
        <v>45915</v>
      </c>
      <c r="F5" s="38" t="s">
        <v>282</v>
      </c>
      <c r="G5" s="49" t="s">
        <v>283</v>
      </c>
      <c r="H5" s="49" t="s">
        <v>255</v>
      </c>
      <c r="I5" s="120" t="s">
        <v>264</v>
      </c>
      <c r="J5" s="120" t="s">
        <v>267</v>
      </c>
      <c r="K5" s="120" t="s">
        <v>269</v>
      </c>
      <c r="L5" s="11">
        <v>16782970</v>
      </c>
      <c r="M5" s="65" t="s">
        <v>270</v>
      </c>
      <c r="N5" s="124">
        <v>37339</v>
      </c>
      <c r="O5" s="124">
        <v>1975</v>
      </c>
      <c r="P5" s="121" t="s">
        <v>139</v>
      </c>
      <c r="Q5" s="80">
        <v>44841</v>
      </c>
      <c r="R5" s="124">
        <v>1975</v>
      </c>
      <c r="S5" s="124">
        <v>0</v>
      </c>
      <c r="T5" s="124">
        <v>0</v>
      </c>
      <c r="U5" s="125">
        <f t="shared" ref="U5" si="0">IF(AND(ISBLANK(R5),ISBLANK(S5),ISBLANK(T5)),"",R5-(S5+T5))</f>
        <v>1975</v>
      </c>
      <c r="V5" s="117" t="s">
        <v>201</v>
      </c>
      <c r="W5" s="122" t="s">
        <v>284</v>
      </c>
    </row>
    <row r="6" spans="1:23" ht="25" customHeight="1" x14ac:dyDescent="0.3">
      <c r="A6" s="64">
        <v>2</v>
      </c>
      <c r="B6" s="60" t="str">
        <f>IF(J6&lt;&gt;"", $B$5, "")</f>
        <v>MRGL2325</v>
      </c>
      <c r="C6" s="119" t="str">
        <f>IF(J6&lt;&gt;"", $C$5, "")</f>
        <v>Ralegaon</v>
      </c>
      <c r="D6" s="41" t="s">
        <v>291</v>
      </c>
      <c r="E6" s="65">
        <v>45915</v>
      </c>
      <c r="F6" s="38" t="str">
        <f>IF(J6&lt;&gt;"", $F$5, "")</f>
        <v>Shubham Kirnapure</v>
      </c>
      <c r="G6" s="49" t="str">
        <f>IF(J6&lt;&gt;"", $G$5, "")</f>
        <v>SF0062516</v>
      </c>
      <c r="H6" s="49" t="str">
        <f>IF(J6&lt;&gt;"", $H$5, "")</f>
        <v>Credit Assistant</v>
      </c>
      <c r="I6" s="120" t="s">
        <v>264</v>
      </c>
      <c r="J6" s="120" t="s">
        <v>267</v>
      </c>
      <c r="K6" s="120" t="s">
        <v>269</v>
      </c>
      <c r="L6" s="11">
        <v>16782970</v>
      </c>
      <c r="M6" s="65" t="s">
        <v>270</v>
      </c>
      <c r="N6" s="124">
        <v>37339</v>
      </c>
      <c r="O6" s="124">
        <v>1975</v>
      </c>
      <c r="P6" s="121" t="s">
        <v>139</v>
      </c>
      <c r="Q6" s="80">
        <v>44872</v>
      </c>
      <c r="R6" s="124">
        <v>1321</v>
      </c>
      <c r="S6" s="124">
        <v>0</v>
      </c>
      <c r="T6" s="124">
        <v>0</v>
      </c>
      <c r="U6" s="125">
        <f t="shared" ref="U6:U69" si="1">IF(AND(ISBLANK(R6),ISBLANK(S6),ISBLANK(T6)),"",R6-(S6+T6))</f>
        <v>1321</v>
      </c>
      <c r="V6" s="117" t="s">
        <v>201</v>
      </c>
      <c r="W6" s="122" t="s">
        <v>285</v>
      </c>
    </row>
    <row r="7" spans="1:23" ht="25" customHeight="1" x14ac:dyDescent="0.3">
      <c r="A7" s="64">
        <v>3</v>
      </c>
      <c r="B7" s="60" t="str">
        <f t="shared" ref="B7:B70" si="2">IF(J7&lt;&gt;"", $B$5, "")</f>
        <v>MRGL2325</v>
      </c>
      <c r="C7" s="119" t="str">
        <f t="shared" ref="C7:C70" si="3">IF(J7&lt;&gt;"", $C$5, "")</f>
        <v>Ralegaon</v>
      </c>
      <c r="D7" s="41" t="s">
        <v>291</v>
      </c>
      <c r="E7" s="65">
        <v>45915</v>
      </c>
      <c r="F7" s="38" t="str">
        <f t="shared" ref="F7:F70" si="4">IF(J7&lt;&gt;"", $F$5, "")</f>
        <v>Shubham Kirnapure</v>
      </c>
      <c r="G7" s="49" t="str">
        <f t="shared" ref="G7:G70" si="5">IF(J7&lt;&gt;"", $G$5, "")</f>
        <v>SF0062516</v>
      </c>
      <c r="H7" s="49" t="str">
        <f t="shared" ref="H7:H70" si="6">IF(J7&lt;&gt;"", $H$5, "")</f>
        <v>Credit Assistant</v>
      </c>
      <c r="I7" s="120" t="s">
        <v>264</v>
      </c>
      <c r="J7" s="120" t="s">
        <v>267</v>
      </c>
      <c r="K7" s="120" t="s">
        <v>269</v>
      </c>
      <c r="L7" s="11">
        <v>16782970</v>
      </c>
      <c r="M7" s="65" t="s">
        <v>270</v>
      </c>
      <c r="N7" s="124">
        <v>37339</v>
      </c>
      <c r="O7" s="124">
        <v>1975</v>
      </c>
      <c r="P7" s="121" t="s">
        <v>139</v>
      </c>
      <c r="Q7" s="80">
        <v>44811</v>
      </c>
      <c r="R7" s="124">
        <v>1975</v>
      </c>
      <c r="S7" s="124">
        <v>0</v>
      </c>
      <c r="T7" s="124">
        <v>0</v>
      </c>
      <c r="U7" s="125">
        <f t="shared" si="1"/>
        <v>1975</v>
      </c>
      <c r="V7" s="117" t="s">
        <v>201</v>
      </c>
      <c r="W7" s="122" t="s">
        <v>288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7">IF(J8&lt;&gt;"", $D$5, "")</f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7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90" zoomScaleNormal="90" workbookViewId="0">
      <selection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251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257</v>
      </c>
      <c r="E5" s="38" t="s">
        <v>257</v>
      </c>
      <c r="F5" s="38" t="s">
        <v>258</v>
      </c>
      <c r="G5" s="84" t="s">
        <v>259</v>
      </c>
      <c r="H5" s="38" t="s">
        <v>260</v>
      </c>
      <c r="I5" s="84">
        <v>149404</v>
      </c>
      <c r="J5" s="38" t="s">
        <v>261</v>
      </c>
      <c r="K5" s="84">
        <v>149404</v>
      </c>
      <c r="L5" s="84" t="s">
        <v>262</v>
      </c>
      <c r="M5" s="38" t="s">
        <v>263</v>
      </c>
      <c r="N5" s="84">
        <v>261082</v>
      </c>
      <c r="O5" s="84" t="s">
        <v>264</v>
      </c>
      <c r="P5" s="84">
        <v>342765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246</v>
      </c>
      <c r="W5" s="84">
        <v>0</v>
      </c>
      <c r="X5" s="38" t="s">
        <v>247</v>
      </c>
      <c r="Y5" s="84">
        <v>16782970</v>
      </c>
      <c r="Z5" s="38" t="s">
        <v>269</v>
      </c>
      <c r="AA5" s="108" t="s">
        <v>270</v>
      </c>
      <c r="AB5" s="84">
        <v>37339</v>
      </c>
      <c r="AC5" s="108" t="s">
        <v>256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270</v>
      </c>
      <c r="AJ5" s="84">
        <v>1975</v>
      </c>
      <c r="AK5" s="84">
        <v>1975</v>
      </c>
      <c r="AL5" s="108" t="s">
        <v>275</v>
      </c>
      <c r="AM5" s="84">
        <v>37994.019999999997</v>
      </c>
      <c r="AN5" s="112">
        <v>2445.5700000000002</v>
      </c>
      <c r="AO5" s="112">
        <v>40439.589999999997</v>
      </c>
      <c r="AP5" s="112">
        <v>3368.94</v>
      </c>
      <c r="AQ5" s="112">
        <v>0</v>
      </c>
      <c r="AR5" s="112">
        <v>3368.94</v>
      </c>
      <c r="AS5" s="112">
        <v>0</v>
      </c>
      <c r="AT5" s="112">
        <v>0</v>
      </c>
      <c r="AU5" s="112">
        <v>0</v>
      </c>
      <c r="AV5" s="84">
        <v>48</v>
      </c>
      <c r="AW5" s="84">
        <v>0</v>
      </c>
      <c r="AX5" s="84" t="s">
        <v>278</v>
      </c>
      <c r="AY5" s="108"/>
      <c r="AZ5" s="84"/>
      <c r="BA5" s="84"/>
      <c r="BB5" s="84" t="s">
        <v>248</v>
      </c>
      <c r="BC5" s="84"/>
      <c r="BD5" s="108" t="s">
        <v>276</v>
      </c>
      <c r="BE5" s="84">
        <v>37339</v>
      </c>
      <c r="BF5" s="38" t="s">
        <v>267</v>
      </c>
      <c r="BG5" s="84" t="s">
        <v>277</v>
      </c>
      <c r="BH5" s="114" t="s">
        <v>250</v>
      </c>
      <c r="BI5" s="38" t="s">
        <v>110</v>
      </c>
      <c r="BJ5" s="85">
        <v>45915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5271</v>
      </c>
      <c r="BQ5" s="117" t="s">
        <v>201</v>
      </c>
      <c r="BR5" s="130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2025-09-26T10:09:32Z</dcterms:modified>
</cp:coreProperties>
</file>