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Anandpur CSS 112262 , 112246 &amp; 112254/"/>
    </mc:Choice>
  </mc:AlternateContent>
  <xr:revisionPtr revIDLastSave="38" documentId="13_ncr:1_{FC252F09-A2D0-49D2-933B-9244B67803CA}" xr6:coauthVersionLast="47" xr6:coauthVersionMax="47" xr10:uidLastSave="{F0502D5E-3100-43D4-A8A7-37B98F7210B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<sst xmlns="http://schemas.openxmlformats.org/spreadsheetml/2006/main" count="550" uniqueCount="338">
  <si>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</si>
  <si>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</si>
  <si>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</si>
  <si>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</si>
  <si>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</si>
  <si>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</si>
  <si>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</si>
  <si>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</si>
  <si>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</si>
  <si>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</si>
  <si>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</si>
  <si>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</si>
  <si>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</si>
  <si>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</si>
  <si>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</si>
  <si>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</si>
  <si>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</si>
  <si>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</si>
  <si>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</si>
  <si>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</si>
  <si>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</si>
  <si>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</si>
  <si>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</si>
  <si>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</si>
  <si>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</si>
  <si>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</si>
  <si>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</si>
  <si>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</si>
  <si>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</si>
  <si>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</si>
  <si>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</si>
  <si>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</si>
  <si>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</si>
  <si>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</si>
  <si>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</si>
  <si>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</si>
  <si>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</si>
  <si>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</si>
  <si>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</si>
  <si>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</si>
  <si>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</si>
  <si>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</si>
  <si>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</si>
  <si>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</si>
  <si>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</si>
  <si>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</si>
  <si>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</si>
  <si>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</si>
  <si>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</si>
  <si>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</si>
  <si>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</si>
  <si>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</si>
  <si>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</si>
  <si>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</si>
  <si>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</si>
  <si>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</si>
  <si>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</si>
  <si>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</si>
  <si>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</si>
  <si>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</si>
  <si>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</si>
  <si>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</si>
  <si>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</si>
  <si>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</si>
  <si>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</si>
  <si>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</si>
  <si>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</si>
  <si>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</si>
  <si>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</si>
  <si>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</si>
  <si>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</si>
  <si>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</si>
  <si>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</si>
  <si>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</si>
  <si>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</si>
  <si>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</si>
  <si>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</si>
  <si>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</si>
  <si>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</si>
  <si>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</si>
  <si>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</si>
  <si>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</si>
  <si>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</si>
  <si>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</si>
  <si>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</si>
  <si>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</si>
  <si>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</si>
  <si>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</si>
  <si>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</si>
  <si>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</si>
  <si>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</si>
  <si>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</si>
  <si>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</si>
  <si>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</si>
  <si>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</si>
  <si>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</si>
  <si>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</si>
  <si>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</si>
  <si>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</si>
  <si>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</si>
  <si>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</si>
  <si>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</si>
  <si>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</si>
  <si>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</si>
  <si>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</si>
  <si>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</si>
  <si>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</si>
  <si>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</si>
  <si>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</si>
  <si>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</si>
  <si>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</si>
  <si>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</si>
  <si>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</si>
  <si>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</si>
  <si>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</si>
  <si>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</si>
  <si>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</si>
  <si>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</si>
  <si>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</si>
  <si>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</si>
  <si>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</si>
  <si>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</si>
  <si>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</si>
  <si>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</si>
  <si>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</si>
  <si>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</si>
  <si>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</si>
  <si>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</si>
  <si>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</si>
  <si>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</si>
  <si>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</si>
  <si>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</si>
  <si>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</si>
  <si>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</si>
  <si>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</si>
  <si>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</si>
  <si>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</si>
  <si>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</si>
  <si>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</si>
  <si>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</si>
  <si>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</si>
  <si>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</si>
  <si>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</si>
  <si>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</si>
  <si>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</si>
  <si>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</si>
  <si>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</si>
  <si>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</si>
  <si>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</si>
  <si>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</si>
  <si>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</si>
  <si>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</si>
  <si>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</si>
  <si>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</si>
  <si>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</si>
  <si>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</si>
  <si>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</si>
  <si>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</si>
  <si>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</si>
  <si>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</si>
  <si>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</si>
  <si>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</si>
  <si>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</si>
  <si>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</si>
  <si>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</si>
  <si>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</si>
  <si>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</si>
  <si>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</si>
  <si>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</si>
  <si>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</si>
  <si>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</si>
  <si>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</si>
  <si>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</si>
  <si>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</si>
  <si>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</si>
  <si>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</si>
  <si>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</si>
  <si>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</si>
  <si>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</si>
  <si>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</si>
  <si>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</si>
  <si>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</si>
  <si>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</si>
  <si>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</si>
  <si>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</si>
  <si>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</si>
  <si>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</si>
  <si>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</si>
  <si>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</si>
  <si>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</si>
  <si>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</si>
  <si>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</si>
  <si>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</si>
  <si>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</si>
  <si>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</si>
  <si>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</si>
  <si>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</si>
  <si>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</si>
  <si>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</si>
  <si>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</si>
  <si>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</si>
  <si>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</si>
  <si>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</si>
  <si>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</si>
  <si>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</si>
  <si>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</si>
  <si>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</si>
  <si>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</si>
  <si>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</si>
  <si>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</si>
  <si>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</si>
  <si>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</si>
  <si>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</si>
  <si>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</si>
  <si>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</si>
  <si>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</si>
  <si>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</si>
  <si>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</si>
  <si>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</si>
  <si>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</si>
  <si>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</si>
  <si>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</si>
  <si>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</si>
  <si>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</si>
  <si>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</si>
  <si>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</si>
  <si>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</si>
  <si>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</si>
  <si>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</si>
  <si>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</si>
  <si>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</si>
  <si>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</si>
  <si>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</si>
  <si>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</si>
  <si>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</si>
  <si>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</si>
  <si>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</si>
  <si>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</si>
  <si>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</si>
  <si>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</si>
  <si>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</si>
  <si>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</si>
  <si>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</si>
  <si>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</si>
  <si>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</si>
  <si>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</si>
  <si>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</si>
  <si>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</si>
  <si>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</si>
  <si>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</si>
  <si>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</si>
  <si>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</si>
  <si>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CSS</t>
  </si>
  <si>
    <t>Krushna Chandra Sahoo/SF0083225</t>
  </si>
  <si>
    <t>Alok Kumar Maharana/SF0083414</t>
  </si>
  <si>
    <t>BM</t>
  </si>
  <si>
    <t>Completed-Report Submitted</t>
  </si>
  <si>
    <t>East</t>
  </si>
  <si>
    <t>Chetana</t>
  </si>
  <si>
    <t>Open</t>
  </si>
  <si>
    <t>GENERAL</t>
  </si>
  <si>
    <t>&gt; 6 to 10 Years</t>
  </si>
  <si>
    <t/>
  </si>
  <si>
    <t>Sunil Kumar Behera/SF0029643</t>
  </si>
  <si>
    <t>Terminated</t>
  </si>
  <si>
    <t>OBC</t>
  </si>
  <si>
    <t>HINDU</t>
  </si>
  <si>
    <t>Unnati</t>
  </si>
  <si>
    <t>ORGL0686</t>
  </si>
  <si>
    <t>Anandpur</t>
  </si>
  <si>
    <t>Cuttack</t>
  </si>
  <si>
    <t>Jajpur Road</t>
  </si>
  <si>
    <t>As per BM Statement Rs-20000/- Cash Diffrence at Branch Due to CDM Stuck on Dt.08-09-2025 .</t>
  </si>
  <si>
    <t>I Physically Verified the Physical Cash Rs-24706/- Cash Available at Branch and Rs-20000/- Cash Diffrence on Branch due to CDM Stuck. Branch Team already mail to HO for this. I put this amount on Petty Expenses.</t>
  </si>
  <si>
    <t>Jagdish Prusty</t>
  </si>
  <si>
    <t>SF0093432</t>
  </si>
  <si>
    <t>CRA</t>
  </si>
  <si>
    <t>SF0053993</t>
  </si>
  <si>
    <t>Ananda Rana</t>
  </si>
  <si>
    <t>Belabahali</t>
  </si>
  <si>
    <t>SF0094892</t>
  </si>
  <si>
    <t>Laxmipriya Prusty</t>
  </si>
  <si>
    <t>486675</t>
  </si>
  <si>
    <t>Sri</t>
  </si>
  <si>
    <t>Agriculture &amp; Farming</t>
  </si>
  <si>
    <t>08</t>
  </si>
  <si>
    <t>SSF3056810</t>
  </si>
  <si>
    <t>RASHMITA MAJHI</t>
  </si>
  <si>
    <t>SID951373976539</t>
  </si>
  <si>
    <t>URMILA MAJHI</t>
  </si>
  <si>
    <t>SID951373976541</t>
  </si>
  <si>
    <t>SANJUBANI MAJHI</t>
  </si>
  <si>
    <t>29-Jun-2023</t>
  </si>
  <si>
    <t>0</t>
  </si>
  <si>
    <t>2.75 Yrs</t>
  </si>
  <si>
    <t>15 Dec 2022</t>
  </si>
  <si>
    <t>&gt; 2 to 4 Years</t>
  </si>
  <si>
    <t>08-Aug-2023</t>
  </si>
  <si>
    <t>08-Dec-2024</t>
  </si>
  <si>
    <t>21-Sep-2023</t>
  </si>
  <si>
    <t>4</t>
  </si>
  <si>
    <t>7.17 Yrs</t>
  </si>
  <si>
    <t>26 Dec 2019</t>
  </si>
  <si>
    <t>08-Nov-2023</t>
  </si>
  <si>
    <t>27-Dec-2024</t>
  </si>
  <si>
    <t>12-Dec-2023</t>
  </si>
  <si>
    <t>7.15 Yrs</t>
  </si>
  <si>
    <t>31 Dec 2019</t>
  </si>
  <si>
    <t>08-Jan-2024</t>
  </si>
  <si>
    <t>25-Jan-2025</t>
  </si>
  <si>
    <t>02-Sep-2024</t>
  </si>
  <si>
    <t>GL-2</t>
  </si>
  <si>
    <t>08-Oct-2024</t>
  </si>
  <si>
    <t>08-Mar-2025</t>
  </si>
  <si>
    <t>9692479133</t>
  </si>
  <si>
    <t>6372100788</t>
  </si>
  <si>
    <t>9692770173</t>
  </si>
  <si>
    <t>As per Loan card and Borrower Statement Borrower paid her EMI on Dt.08-12-2024 of Rs-3190/- and on Dt.08-01-2025 of Rs-3190/- to LO Chandra Narayan Rout but LO Chandra narayan Rout not Posted in FIMO.</t>
  </si>
  <si>
    <t>Loan card Verified no Fraud Identified.</t>
  </si>
  <si>
    <t>As per Loan card and Borrower Statement Borrower paid her EMI on Dt.08-01-2025 of Rs-3040/- to LO Chandra Narayan Rout but LO Chandra narayan Rout not Posted in FIMO.</t>
  </si>
  <si>
    <t>Chandra Narayan Rout</t>
  </si>
  <si>
    <t>SF0056575</t>
  </si>
  <si>
    <t>Loan Officer</t>
  </si>
  <si>
    <t>Agarbathi Making</t>
  </si>
  <si>
    <t>15-Dec-2022</t>
  </si>
  <si>
    <t>1</t>
  </si>
  <si>
    <t>08-Feb-2023</t>
  </si>
  <si>
    <t>Close</t>
  </si>
  <si>
    <t>As per Loan card and Borrower Statement Borrower paid her EMI on Dt.08-09-2024 of Rs-2250/- to LO Chandra Narayan Rout but LO Chandra narayan Rout not Posted in FIMO. Due to EOD Pending next LD Save on Previous Date on Dt.02-09-2024.</t>
  </si>
  <si>
    <t>As per Loan card and Borrower Statement Borrower paid her EMI on Dt.08-08-2024 of Rs3740/- , Dt.08-09-2024 of Rs-3740/- and on Dt.01-11-2024 of Rs-3740/- to LO Chandra Narayan Rout but LO Chandra narayan Rout entry Rs-340/- on Dt.25-01-2025 Rest 2 EMI not Posted in FIMO.</t>
  </si>
  <si>
    <t>13-09-2025</t>
  </si>
  <si>
    <t>09:00AM</t>
  </si>
  <si>
    <t>FIR Not Filled</t>
  </si>
  <si>
    <t>As per Loan card and Borrower Statement Borrower paid her EMI on Dt.08-01-2025 of Rs-3040/- to LO Chandra Narayan Rout but LO Chandra narayan Rout not Posted in FIMO.
As per Loan card and Borrower Statement Borrower paid her EMI on Dt.08-08-2024 of Rs3740/- , Dt.08-09-2024 of Rs-3740/- and on Dt.01-11-2024 of Rs-3740/- to LO Chandra Narayan Rout but LO Chandra narayan Rout entry Rs-340/- on Dt.25-01-2025 Rest 2 EMI not Posted in FIMO.
As per Loan card and Borrower Statement Borrower paid her EMI on Dt.08-12-2024 of Rs-3190/- and on Dt.08-01-2025 of Rs-3190/- to LO Chandra Narayan Rout but LO Chandra narayan Rout not Posted in FIMO.
As per Loan card and Borrower Statement Borrower paid her EMI on Dt.08-09-2024 of Rs-2250/- to LO Chandra Narayan Rout but LO Chandra narayan Rout not Posted in FIMO. Due to EOD Pending next LD Save on Previous Date on Dt.02-09-2024.</t>
  </si>
  <si>
    <t>As per Loan card and Borrower Statement Borrower paid her EMI on Dt.08-08-2024 of Rs3740/- , Dt.08-09-2024 of Rs-3740/- and on Dt.06-11-2024 of Rs-3740/- to LO Chandra Narayan Rout but LO Chandra narayan Rout entry Rs-3740/- on Dt.25-01-2025 Rest 2 EMI not Posted in FIMO.</t>
  </si>
  <si>
    <t>As per Loan card and Borrower Statement Borrower paid her EMI on Dt.08-08-2024 of Rs3740/- , Dt.08-09-2024 of Rs-3740/- and on Dt.01-11-2024 of Rs-3740/- to LO Chandra Narayan Rout but LO Chandra narayan Rout entry Rs-3740/- on Dt.25-01-2025 Rest 2 EMI not Posted in FIMO.</t>
  </si>
  <si>
    <t>As per Loan card and Borrower Statement Borrower paid her EMI on Dt.08-08-2024 of Rs3740/- , Dt.08-09-2024 of Rs-3740/- and on Dt.01-11-2024 of Rs-3740/- to LO Chandra Narayan Rout but LO Chandra narayan Rout entry Rs-3740/- on Dt.25-01-2025 and Rest 2 EMI not Posted in FIMO.</t>
  </si>
  <si>
    <t>FN25-26-02399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</si>
</sst>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45908</v>
      </c>
      <c r="H5" s="107" t="s">
        <v>252</v>
      </c>
      <c r="I5" s="61">
        <v>45929</v>
      </c>
      <c r="J5" s="74" t="str">
        <f>IF('Physical Cash at Safe'!D28="Yes",'Physical Cash at Safe'!E28,IF('Borrower Wise Details'!D5&lt;&gt;"",'Borrower Wise Details'!D5,""))</f>
        <v>FN25-26-02399</v>
      </c>
      <c r="K5" s="81">
        <v>3</v>
      </c>
      <c r="L5" s="82">
        <v>22890</v>
      </c>
      <c r="M5" s="82">
        <v>0</v>
      </c>
      <c r="N5" s="82" t="s">
        <v>263</v>
      </c>
      <c r="O5" s="82" t="s">
        <v>253</v>
      </c>
      <c r="P5" s="82" t="s">
        <v>254</v>
      </c>
      <c r="Q5" s="82" t="s">
        <v>248</v>
      </c>
      <c r="R5" s="75" t="str">
        <f>IF('Physical Cash at Safe'!$D$28="Yes", 'Physical Cash at Safe'!$A$28, IF('Borrower Wise Details'!F5&lt;&gt;"", 'Borrower Wise Details'!F5, ""))</f>
        <v>Chandra Narayan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SF0056575</v>
      </c>
      <c r="U5" s="77" t="s">
        <v>264</v>
      </c>
      <c r="V5" s="61">
        <v>45721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</v>
      </c>
      <c r="Z5" s="61">
        <v>45913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22890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3740</v>
      </c>
      <c r="AE5" s="126">
        <f>IF(AND(AC5="", AD5=""), "", IF(AD5="", AC5, AC5 - IF(ISNUMBER(AD5), AD5, 0)))</f>
        <v>19150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45929</v>
      </c>
      <c r="AH5" s="70" t="s">
        <v>333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Chandra Narayan Rout</v>
      </c>
      <c r="E5" s="68" t="str">
        <f>IF(OR('Fraud Investigation Report'!T5="", 'Fraud Investigation Report'!T5=0), "", 'Fraud Investigation Report'!T5)</f>
        <v>SF0056575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22890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22890</v>
      </c>
      <c r="O5" s="69">
        <f>IF('Fraud Investigation Report'!AD5="", "", 'Fraud Investigation Report'!AD5)</f>
        <v>3740</v>
      </c>
      <c r="P5" s="126">
        <f>IF(AND(N5="", O5=""), "", IF(O5="", N5, N5 - IF(ISNUMBER(O5), O5, 0)))</f>
        <v>19150</v>
      </c>
      <c r="Q5" s="49"/>
      <c r="R5" s="84" t="s">
        <v>332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268</v>
      </c>
      <c r="B4" s="41" t="s">
        <v>269</v>
      </c>
      <c r="C4" s="41" t="s">
        <v>270</v>
      </c>
      <c r="D4" s="41" t="s">
        <v>271</v>
      </c>
      <c r="E4" s="41" t="s">
        <v>270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45913</v>
      </c>
      <c r="C6" s="18">
        <v>45912</v>
      </c>
      <c r="D6" s="18">
        <v>45913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80</v>
      </c>
      <c r="C11" s="23">
        <f>B11*A11</f>
        <v>40000</v>
      </c>
      <c r="D11" s="25">
        <v>40</v>
      </c>
      <c r="E11" s="23">
        <f t="shared" ref="E11:E17" si="0">D11*A11</f>
        <v>20000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7</v>
      </c>
      <c r="E12" s="23">
        <f t="shared" si="0"/>
        <v>1400</v>
      </c>
    </row>
    <row r="13" spans="1:5" ht="14.5" x14ac:dyDescent="0.35">
      <c r="A13" s="24">
        <v>100</v>
      </c>
      <c r="B13" s="25">
        <v>40</v>
      </c>
      <c r="C13" s="23">
        <f t="shared" ref="C13:C17" si="1">B13*A13</f>
        <v>4000</v>
      </c>
      <c r="D13" s="25">
        <v>22</v>
      </c>
      <c r="E13" s="23">
        <f t="shared" si="0"/>
        <v>2200</v>
      </c>
    </row>
    <row r="14" spans="1:5" ht="14.5" x14ac:dyDescent="0.35">
      <c r="A14" s="24">
        <v>50</v>
      </c>
      <c r="B14" s="25">
        <v>14</v>
      </c>
      <c r="C14" s="23">
        <f t="shared" si="1"/>
        <v>700</v>
      </c>
      <c r="D14" s="25">
        <v>17</v>
      </c>
      <c r="E14" s="23">
        <f t="shared" si="0"/>
        <v>850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176</v>
      </c>
      <c r="E18" s="28">
        <f>D18</f>
        <v>176</v>
      </c>
    </row>
    <row r="19" spans="1:5" ht="14.5" x14ac:dyDescent="0.35">
      <c r="A19" s="29"/>
      <c r="B19" s="30" t="s">
        <v>76</v>
      </c>
      <c r="C19" s="31">
        <f>SUM(C10:C18)</f>
        <v>44706</v>
      </c>
      <c r="D19" s="30" t="s">
        <v>76</v>
      </c>
      <c r="E19" s="31">
        <f>SUM(E10:E18)</f>
        <v>24706</v>
      </c>
    </row>
    <row r="20" spans="1:5" ht="30" customHeight="1" x14ac:dyDescent="0.35">
      <c r="A20" s="159" t="s">
        <v>97</v>
      </c>
      <c r="B20" s="160"/>
      <c r="C20" s="32">
        <v>24706</v>
      </c>
      <c r="D20" s="33" t="s">
        <v>91</v>
      </c>
      <c r="E20" s="34">
        <v>20000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 t="s">
        <v>273</v>
      </c>
      <c r="C24" s="146"/>
      <c r="D24" s="146"/>
      <c r="E24" s="146"/>
    </row>
    <row r="25" spans="1:5" ht="57.75" customHeight="1" x14ac:dyDescent="0.35">
      <c r="A25" s="36" t="s">
        <v>81</v>
      </c>
      <c r="B25" s="135" t="s">
        <v>272</v>
      </c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>
        <v>264</v>
      </c>
      <c r="C33" s="39" t="s">
        <v>84</v>
      </c>
      <c r="D33" s="131">
        <v>297</v>
      </c>
      <c r="E33" s="132"/>
    </row>
    <row r="34" spans="1:5" ht="26" x14ac:dyDescent="0.35">
      <c r="A34" s="39" t="s">
        <v>220</v>
      </c>
      <c r="B34" s="38" t="s">
        <v>274</v>
      </c>
      <c r="C34" s="39" t="s">
        <v>221</v>
      </c>
      <c r="D34" s="133" t="s">
        <v>278</v>
      </c>
      <c r="E34" s="134"/>
    </row>
    <row r="35" spans="1:5" ht="26" x14ac:dyDescent="0.35">
      <c r="A35" s="39" t="s">
        <v>222</v>
      </c>
      <c r="B35" s="38" t="s">
        <v>275</v>
      </c>
      <c r="C35" s="39" t="s">
        <v>224</v>
      </c>
      <c r="D35" s="133" t="s">
        <v>277</v>
      </c>
      <c r="E35" s="134"/>
    </row>
    <row r="36" spans="1:5" ht="25.5" customHeight="1" x14ac:dyDescent="0.35">
      <c r="A36" s="39" t="s">
        <v>223</v>
      </c>
      <c r="B36" s="38" t="s">
        <v>276</v>
      </c>
      <c r="C36" s="39" t="s">
        <v>225</v>
      </c>
      <c r="D36" s="133" t="s">
        <v>255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2" zoomScale="80" zoomScaleNormal="80" workbookViewId="0">
      <selection activeCell="R2" sqref="R1:R104857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337</v>
      </c>
      <c r="E5" s="65">
        <v>45913</v>
      </c>
      <c r="F5" s="38" t="s">
        <v>320</v>
      </c>
      <c r="G5" s="49" t="s">
        <v>321</v>
      </c>
      <c r="H5" s="49" t="s">
        <v>322</v>
      </c>
      <c r="I5" s="120" t="s">
        <v>282</v>
      </c>
      <c r="J5" s="120" t="s">
        <v>286</v>
      </c>
      <c r="K5" s="120" t="s">
        <v>287</v>
      </c>
      <c r="L5" s="11">
        <v>349872466</v>
      </c>
      <c r="M5" s="65" t="s">
        <v>324</v>
      </c>
      <c r="N5" s="124">
        <v>41952</v>
      </c>
      <c r="O5" s="124">
        <v>2250</v>
      </c>
      <c r="P5" s="121" t="s">
        <v>139</v>
      </c>
      <c r="Q5" s="80">
        <v>45543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328</v>
      </c>
    </row>
    <row r="6" spans="1:23" ht="2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 t="shared" ref="D6:D70" si="1">IF(J6&lt;&gt;"", $D$5, "")</f>
        <v>FN25-26-02399</v>
      </c>
      <c r="E6" s="65">
        <v>45913</v>
      </c>
      <c r="F6" s="38" t="str">
        <f t="shared" ref="F6:F70" si="2">IF(J6&lt;&gt;"", $F$5, "")</f>
        <v>Chandra Narayan Rout</v>
      </c>
      <c r="G6" s="49" t="str">
        <f t="shared" ref="G6:G70" si="3">IF(J6&lt;&gt;"", $G$5, "")</f>
        <v>SF0056575</v>
      </c>
      <c r="H6" s="49" t="str">
        <f t="shared" ref="H6:H70" si="4">IF(J6&lt;&gt;"", $H$5, "")</f>
        <v>Loan Officer</v>
      </c>
      <c r="I6" s="120" t="s">
        <v>282</v>
      </c>
      <c r="J6" s="120" t="s">
        <v>288</v>
      </c>
      <c r="K6" s="120" t="s">
        <v>289</v>
      </c>
      <c r="L6" s="11">
        <v>353048766</v>
      </c>
      <c r="M6" s="65" t="s">
        <v>299</v>
      </c>
      <c r="N6" s="124">
        <v>57000</v>
      </c>
      <c r="O6" s="124">
        <v>3040</v>
      </c>
      <c r="P6" s="121" t="s">
        <v>139</v>
      </c>
      <c r="Q6" s="80">
        <v>45665</v>
      </c>
      <c r="R6" s="124">
        <v>3040</v>
      </c>
      <c r="S6" s="124">
        <v>0</v>
      </c>
      <c r="T6" s="124">
        <v>0</v>
      </c>
      <c r="U6" s="125">
        <f t="shared" ref="U6:U69" si="5">IF(AND(ISBLANK(R6),ISBLANK(S6),ISBLANK(T6)),"",R6-(S6+T6))</f>
        <v>3040</v>
      </c>
      <c r="V6" s="117" t="s">
        <v>201</v>
      </c>
      <c r="W6" s="122" t="s">
        <v>319</v>
      </c>
    </row>
    <row r="7" spans="1:23" ht="25" customHeight="1" x14ac:dyDescent="0.3">
      <c r="A7" s="64">
        <v>3</v>
      </c>
      <c r="B7" s="60" t="str">
        <f t="shared" ref="B7:B70" si="6">IF(J7&lt;&gt;"", $B$5, "")</f>
        <v>ORGL0686</v>
      </c>
      <c r="C7" s="119" t="str">
        <f t="shared" ref="C7:C70" si="7">IF(J7&lt;&gt;"", $C$5, "")</f>
        <v>Anandpur</v>
      </c>
      <c r="D7" s="41" t="str">
        <f t="shared" si="1"/>
        <v>FN25-26-02399</v>
      </c>
      <c r="E7" s="65">
        <v>45913</v>
      </c>
      <c r="F7" s="38" t="str">
        <f t="shared" si="2"/>
        <v>Chandra Narayan Rout</v>
      </c>
      <c r="G7" s="49" t="str">
        <f t="shared" si="3"/>
        <v>SF0056575</v>
      </c>
      <c r="H7" s="49" t="str">
        <f t="shared" si="4"/>
        <v>Loan Officer</v>
      </c>
      <c r="I7" s="120" t="s">
        <v>282</v>
      </c>
      <c r="J7" s="120" t="s">
        <v>290</v>
      </c>
      <c r="K7" s="120" t="s">
        <v>291</v>
      </c>
      <c r="L7" s="11">
        <v>354020408</v>
      </c>
      <c r="M7" s="65" t="s">
        <v>305</v>
      </c>
      <c r="N7" s="124">
        <v>70000</v>
      </c>
      <c r="O7" s="124">
        <v>3740</v>
      </c>
      <c r="P7" s="121" t="s">
        <v>139</v>
      </c>
      <c r="Q7" s="80">
        <v>45512</v>
      </c>
      <c r="R7" s="124">
        <v>3740</v>
      </c>
      <c r="S7" s="124">
        <v>3740</v>
      </c>
      <c r="T7" s="124">
        <v>0</v>
      </c>
      <c r="U7" s="125">
        <f t="shared" si="5"/>
        <v>0</v>
      </c>
      <c r="V7" s="117" t="s">
        <v>201</v>
      </c>
      <c r="W7" s="122" t="s">
        <v>336</v>
      </c>
    </row>
    <row r="8" spans="1:23" ht="25" customHeight="1" x14ac:dyDescent="0.3">
      <c r="A8" s="64">
        <v>4</v>
      </c>
      <c r="B8" s="60" t="str">
        <f t="shared" si="6"/>
        <v>ORGL0686</v>
      </c>
      <c r="C8" s="119" t="str">
        <f t="shared" si="7"/>
        <v>Anandpur</v>
      </c>
      <c r="D8" s="41" t="str">
        <f t="shared" si="1"/>
        <v>FN25-26-02399</v>
      </c>
      <c r="E8" s="65">
        <v>45913</v>
      </c>
      <c r="F8" s="38" t="str">
        <f t="shared" si="2"/>
        <v>Chandra Narayan Rout</v>
      </c>
      <c r="G8" s="49" t="str">
        <f t="shared" si="3"/>
        <v>SF0056575</v>
      </c>
      <c r="H8" s="49" t="str">
        <f t="shared" si="4"/>
        <v>Loan Officer</v>
      </c>
      <c r="I8" s="120" t="s">
        <v>282</v>
      </c>
      <c r="J8" s="120" t="s">
        <v>290</v>
      </c>
      <c r="K8" s="120" t="s">
        <v>291</v>
      </c>
      <c r="L8" s="11">
        <v>354020408</v>
      </c>
      <c r="M8" s="65" t="s">
        <v>305</v>
      </c>
      <c r="N8" s="124">
        <v>70000</v>
      </c>
      <c r="O8" s="124">
        <v>3740</v>
      </c>
      <c r="P8" s="121" t="s">
        <v>139</v>
      </c>
      <c r="Q8" s="80">
        <v>45543</v>
      </c>
      <c r="R8" s="124">
        <v>3740</v>
      </c>
      <c r="S8" s="124">
        <v>0</v>
      </c>
      <c r="T8" s="124">
        <v>0</v>
      </c>
      <c r="U8" s="125">
        <f t="shared" si="5"/>
        <v>3740</v>
      </c>
      <c r="V8" s="117" t="s">
        <v>201</v>
      </c>
      <c r="W8" s="122" t="s">
        <v>335</v>
      </c>
    </row>
    <row r="9" spans="1:23" ht="25" customHeight="1" x14ac:dyDescent="0.3">
      <c r="A9" s="64">
        <v>5</v>
      </c>
      <c r="B9" s="60" t="str">
        <f t="shared" si="6"/>
        <v>ORGL0686</v>
      </c>
      <c r="C9" s="119" t="str">
        <f t="shared" si="7"/>
        <v>Anandpur</v>
      </c>
      <c r="D9" s="41" t="str">
        <f t="shared" si="1"/>
        <v>FN25-26-02399</v>
      </c>
      <c r="E9" s="65">
        <v>45913</v>
      </c>
      <c r="F9" s="38" t="str">
        <f t="shared" si="2"/>
        <v>Chandra Narayan Rout</v>
      </c>
      <c r="G9" s="49" t="str">
        <f t="shared" si="3"/>
        <v>SF0056575</v>
      </c>
      <c r="H9" s="49" t="str">
        <f t="shared" si="4"/>
        <v>Loan Officer</v>
      </c>
      <c r="I9" s="120" t="s">
        <v>282</v>
      </c>
      <c r="J9" s="120" t="s">
        <v>290</v>
      </c>
      <c r="K9" s="120" t="s">
        <v>291</v>
      </c>
      <c r="L9" s="11">
        <v>354020408</v>
      </c>
      <c r="M9" s="65" t="s">
        <v>305</v>
      </c>
      <c r="N9" s="124">
        <v>70000</v>
      </c>
      <c r="O9" s="124">
        <v>3740</v>
      </c>
      <c r="P9" s="121" t="s">
        <v>139</v>
      </c>
      <c r="Q9" s="80">
        <v>45602</v>
      </c>
      <c r="R9" s="124">
        <v>3740</v>
      </c>
      <c r="S9" s="124">
        <v>0</v>
      </c>
      <c r="T9" s="124">
        <v>0</v>
      </c>
      <c r="U9" s="125">
        <f t="shared" si="5"/>
        <v>3740</v>
      </c>
      <c r="V9" s="117" t="s">
        <v>201</v>
      </c>
      <c r="W9" s="122" t="s">
        <v>334</v>
      </c>
    </row>
    <row r="10" spans="1:23" ht="25" customHeight="1" x14ac:dyDescent="0.3">
      <c r="A10" s="64">
        <v>6</v>
      </c>
      <c r="B10" s="60" t="str">
        <f t="shared" si="6"/>
        <v>ORGL0686</v>
      </c>
      <c r="C10" s="119" t="str">
        <f t="shared" si="7"/>
        <v>Anandpur</v>
      </c>
      <c r="D10" s="41" t="str">
        <f t="shared" si="1"/>
        <v>FN25-26-02399</v>
      </c>
      <c r="E10" s="65">
        <v>45913</v>
      </c>
      <c r="F10" s="38" t="str">
        <f t="shared" si="2"/>
        <v>Chandra Narayan Rout</v>
      </c>
      <c r="G10" s="49" t="str">
        <f t="shared" si="3"/>
        <v>SF0056575</v>
      </c>
      <c r="H10" s="49" t="str">
        <f t="shared" si="4"/>
        <v>Loan Officer</v>
      </c>
      <c r="I10" s="120" t="s">
        <v>282</v>
      </c>
      <c r="J10" s="120" t="s">
        <v>286</v>
      </c>
      <c r="K10" s="120" t="s">
        <v>287</v>
      </c>
      <c r="L10" s="11">
        <v>358264610</v>
      </c>
      <c r="M10" s="65" t="s">
        <v>310</v>
      </c>
      <c r="N10" s="124">
        <v>60000</v>
      </c>
      <c r="O10" s="124">
        <v>3190</v>
      </c>
      <c r="P10" s="121" t="s">
        <v>139</v>
      </c>
      <c r="Q10" s="80">
        <v>45634</v>
      </c>
      <c r="R10" s="124">
        <v>3190</v>
      </c>
      <c r="S10" s="124">
        <v>0</v>
      </c>
      <c r="T10" s="124">
        <v>0</v>
      </c>
      <c r="U10" s="125">
        <f t="shared" si="5"/>
        <v>3190</v>
      </c>
      <c r="V10" s="117" t="s">
        <v>201</v>
      </c>
      <c r="W10" s="122" t="s">
        <v>317</v>
      </c>
    </row>
    <row r="11" spans="1:23" ht="25" customHeight="1" x14ac:dyDescent="0.3">
      <c r="A11" s="64">
        <v>7</v>
      </c>
      <c r="B11" s="60" t="str">
        <f t="shared" si="6"/>
        <v>ORGL0686</v>
      </c>
      <c r="C11" s="119" t="str">
        <f t="shared" si="7"/>
        <v>Anandpur</v>
      </c>
      <c r="D11" s="41" t="str">
        <f t="shared" si="1"/>
        <v>FN25-26-02399</v>
      </c>
      <c r="E11" s="65">
        <v>45913</v>
      </c>
      <c r="F11" s="38" t="str">
        <f t="shared" si="2"/>
        <v>Chandra Narayan Rout</v>
      </c>
      <c r="G11" s="49" t="str">
        <f t="shared" si="3"/>
        <v>SF0056575</v>
      </c>
      <c r="H11" s="49" t="str">
        <f t="shared" si="4"/>
        <v>Loan Officer</v>
      </c>
      <c r="I11" s="120" t="s">
        <v>282</v>
      </c>
      <c r="J11" s="120" t="s">
        <v>286</v>
      </c>
      <c r="K11" s="120" t="s">
        <v>287</v>
      </c>
      <c r="L11" s="11">
        <v>358264610</v>
      </c>
      <c r="M11" s="65" t="s">
        <v>310</v>
      </c>
      <c r="N11" s="124">
        <v>60000</v>
      </c>
      <c r="O11" s="124">
        <v>3190</v>
      </c>
      <c r="P11" s="121" t="s">
        <v>139</v>
      </c>
      <c r="Q11" s="80">
        <v>45665</v>
      </c>
      <c r="R11" s="124">
        <v>3190</v>
      </c>
      <c r="S11" s="124">
        <v>0</v>
      </c>
      <c r="T11" s="124">
        <v>0</v>
      </c>
      <c r="U11" s="125">
        <f t="shared" si="5"/>
        <v>3190</v>
      </c>
      <c r="V11" s="117" t="s">
        <v>201</v>
      </c>
      <c r="W11" s="122" t="s">
        <v>317</v>
      </c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8" sqref="A8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330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330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257</v>
      </c>
      <c r="C5" s="38" t="s">
        <v>247</v>
      </c>
      <c r="D5" s="38" t="s">
        <v>270</v>
      </c>
      <c r="E5" s="38" t="s">
        <v>271</v>
      </c>
      <c r="F5" s="38" t="s">
        <v>269</v>
      </c>
      <c r="G5" s="84" t="s">
        <v>268</v>
      </c>
      <c r="H5" s="38" t="s">
        <v>269</v>
      </c>
      <c r="I5" s="84">
        <v>57225</v>
      </c>
      <c r="J5" s="38" t="s">
        <v>279</v>
      </c>
      <c r="K5" s="84">
        <v>57225</v>
      </c>
      <c r="L5" s="84" t="s">
        <v>280</v>
      </c>
      <c r="M5" s="38" t="s">
        <v>281</v>
      </c>
      <c r="N5" s="84">
        <v>96155</v>
      </c>
      <c r="O5" s="84" t="s">
        <v>282</v>
      </c>
      <c r="P5" s="84">
        <v>133574</v>
      </c>
      <c r="Q5" s="38" t="s">
        <v>283</v>
      </c>
      <c r="R5" s="38" t="s">
        <v>267</v>
      </c>
      <c r="S5" s="84" t="s">
        <v>286</v>
      </c>
      <c r="T5" s="84" t="s">
        <v>286</v>
      </c>
      <c r="U5" s="84" t="s">
        <v>260</v>
      </c>
      <c r="V5" s="84" t="s">
        <v>266</v>
      </c>
      <c r="W5" s="84">
        <v>541</v>
      </c>
      <c r="X5" s="38" t="s">
        <v>284</v>
      </c>
      <c r="Y5" s="84">
        <v>352005255</v>
      </c>
      <c r="Z5" s="38" t="s">
        <v>287</v>
      </c>
      <c r="AA5" s="108" t="s">
        <v>292</v>
      </c>
      <c r="AB5" s="84">
        <v>30000</v>
      </c>
      <c r="AC5" s="108" t="s">
        <v>285</v>
      </c>
      <c r="AD5" s="84">
        <v>18</v>
      </c>
      <c r="AE5" s="84" t="s">
        <v>293</v>
      </c>
      <c r="AF5" s="84" t="s">
        <v>294</v>
      </c>
      <c r="AG5" s="108" t="s">
        <v>295</v>
      </c>
      <c r="AH5" s="84" t="s">
        <v>296</v>
      </c>
      <c r="AI5" s="108" t="s">
        <v>297</v>
      </c>
      <c r="AJ5" s="84">
        <v>2020</v>
      </c>
      <c r="AK5" s="84">
        <v>2020</v>
      </c>
      <c r="AL5" s="108" t="s">
        <v>298</v>
      </c>
      <c r="AM5" s="84">
        <v>27814.66</v>
      </c>
      <c r="AN5" s="112">
        <v>6525.34</v>
      </c>
      <c r="AO5" s="112">
        <v>34340</v>
      </c>
      <c r="AP5" s="112">
        <v>2185.34</v>
      </c>
      <c r="AQ5" s="112">
        <v>46.66</v>
      </c>
      <c r="AR5" s="112">
        <v>2232</v>
      </c>
      <c r="AS5" s="112">
        <v>2185.34</v>
      </c>
      <c r="AT5" s="112">
        <v>46.66</v>
      </c>
      <c r="AU5" s="112">
        <v>2232</v>
      </c>
      <c r="AV5" s="84">
        <v>26</v>
      </c>
      <c r="AW5" s="84"/>
      <c r="AX5" s="84"/>
      <c r="AY5" s="108"/>
      <c r="AZ5" s="84"/>
      <c r="BA5" s="84"/>
      <c r="BB5" s="84" t="s">
        <v>259</v>
      </c>
      <c r="BC5" s="84" t="s">
        <v>262</v>
      </c>
      <c r="BD5" s="108"/>
      <c r="BE5" s="84">
        <v>0</v>
      </c>
      <c r="BF5" s="38" t="s">
        <v>286</v>
      </c>
      <c r="BG5" s="84" t="s">
        <v>314</v>
      </c>
      <c r="BH5" s="114" t="s">
        <v>251</v>
      </c>
      <c r="BI5" s="38" t="s">
        <v>110</v>
      </c>
      <c r="BJ5" s="85">
        <v>45913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/>
      <c r="BQ5" s="117"/>
      <c r="BR5" s="118" t="s">
        <v>318</v>
      </c>
    </row>
    <row r="6" spans="1:70" s="113" customFormat="1" ht="15" customHeight="1" x14ac:dyDescent="0.35">
      <c r="A6" s="84">
        <v>2</v>
      </c>
      <c r="B6" s="38" t="s">
        <v>257</v>
      </c>
      <c r="C6" s="38" t="s">
        <v>247</v>
      </c>
      <c r="D6" s="38" t="s">
        <v>270</v>
      </c>
      <c r="E6" s="38" t="s">
        <v>271</v>
      </c>
      <c r="F6" s="38" t="s">
        <v>269</v>
      </c>
      <c r="G6" s="84" t="s">
        <v>268</v>
      </c>
      <c r="H6" s="38" t="s">
        <v>269</v>
      </c>
      <c r="I6" s="84">
        <v>57225</v>
      </c>
      <c r="J6" s="38" t="s">
        <v>279</v>
      </c>
      <c r="K6" s="84">
        <v>57225</v>
      </c>
      <c r="L6" s="84" t="s">
        <v>280</v>
      </c>
      <c r="M6" s="38" t="s">
        <v>281</v>
      </c>
      <c r="N6" s="84">
        <v>96155</v>
      </c>
      <c r="O6" s="84" t="s">
        <v>282</v>
      </c>
      <c r="P6" s="84">
        <v>133574</v>
      </c>
      <c r="Q6" s="38" t="s">
        <v>283</v>
      </c>
      <c r="R6" s="38" t="s">
        <v>258</v>
      </c>
      <c r="S6" s="84" t="s">
        <v>288</v>
      </c>
      <c r="T6" s="84" t="s">
        <v>288</v>
      </c>
      <c r="U6" s="84" t="s">
        <v>260</v>
      </c>
      <c r="V6" s="84" t="s">
        <v>266</v>
      </c>
      <c r="W6" s="84">
        <v>541</v>
      </c>
      <c r="X6" s="38" t="s">
        <v>284</v>
      </c>
      <c r="Y6" s="84">
        <v>353048766</v>
      </c>
      <c r="Z6" s="38" t="s">
        <v>289</v>
      </c>
      <c r="AA6" s="108" t="s">
        <v>299</v>
      </c>
      <c r="AB6" s="84">
        <v>57000</v>
      </c>
      <c r="AC6" s="108" t="s">
        <v>285</v>
      </c>
      <c r="AD6" s="84">
        <v>24</v>
      </c>
      <c r="AE6" s="84" t="s">
        <v>300</v>
      </c>
      <c r="AF6" s="84" t="s">
        <v>301</v>
      </c>
      <c r="AG6" s="108" t="s">
        <v>302</v>
      </c>
      <c r="AH6" s="84" t="s">
        <v>261</v>
      </c>
      <c r="AI6" s="108" t="s">
        <v>303</v>
      </c>
      <c r="AJ6" s="84">
        <v>3040</v>
      </c>
      <c r="AK6" s="84">
        <v>3040</v>
      </c>
      <c r="AL6" s="108" t="s">
        <v>304</v>
      </c>
      <c r="AM6" s="84">
        <v>28844.58</v>
      </c>
      <c r="AN6" s="112">
        <v>13715.42</v>
      </c>
      <c r="AO6" s="112">
        <v>42560</v>
      </c>
      <c r="AP6" s="112">
        <v>28155.42</v>
      </c>
      <c r="AQ6" s="112">
        <v>3426.58</v>
      </c>
      <c r="AR6" s="112">
        <v>31582</v>
      </c>
      <c r="AS6" s="112">
        <v>24018.45</v>
      </c>
      <c r="AT6" s="112">
        <v>3341.55</v>
      </c>
      <c r="AU6" s="112">
        <v>27360</v>
      </c>
      <c r="AV6" s="84">
        <v>23</v>
      </c>
      <c r="AW6" s="84"/>
      <c r="AX6" s="84"/>
      <c r="AY6" s="108"/>
      <c r="AZ6" s="84"/>
      <c r="BA6" s="84"/>
      <c r="BB6" s="84" t="s">
        <v>259</v>
      </c>
      <c r="BC6" s="84" t="s">
        <v>262</v>
      </c>
      <c r="BD6" s="108"/>
      <c r="BE6" s="84">
        <v>0</v>
      </c>
      <c r="BF6" s="38" t="s">
        <v>288</v>
      </c>
      <c r="BG6" s="84" t="s">
        <v>315</v>
      </c>
      <c r="BH6" s="114" t="s">
        <v>251</v>
      </c>
      <c r="BI6" s="38" t="s">
        <v>110</v>
      </c>
      <c r="BJ6" s="85">
        <v>45913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3040</v>
      </c>
      <c r="BQ6" s="117" t="s">
        <v>201</v>
      </c>
      <c r="BR6" s="118" t="s">
        <v>319</v>
      </c>
    </row>
    <row r="7" spans="1:70" s="113" customFormat="1" ht="15" customHeight="1" x14ac:dyDescent="0.35">
      <c r="A7" s="84">
        <v>3</v>
      </c>
      <c r="B7" s="38" t="s">
        <v>257</v>
      </c>
      <c r="C7" s="38" t="s">
        <v>247</v>
      </c>
      <c r="D7" s="38" t="s">
        <v>270</v>
      </c>
      <c r="E7" s="38" t="s">
        <v>271</v>
      </c>
      <c r="F7" s="38" t="s">
        <v>269</v>
      </c>
      <c r="G7" s="84" t="s">
        <v>268</v>
      </c>
      <c r="H7" s="38" t="s">
        <v>269</v>
      </c>
      <c r="I7" s="84">
        <v>57225</v>
      </c>
      <c r="J7" s="38" t="s">
        <v>279</v>
      </c>
      <c r="K7" s="84">
        <v>57225</v>
      </c>
      <c r="L7" s="84" t="s">
        <v>280</v>
      </c>
      <c r="M7" s="38" t="s">
        <v>281</v>
      </c>
      <c r="N7" s="84">
        <v>96155</v>
      </c>
      <c r="O7" s="84" t="s">
        <v>282</v>
      </c>
      <c r="P7" s="84">
        <v>133574</v>
      </c>
      <c r="Q7" s="38" t="s">
        <v>283</v>
      </c>
      <c r="R7" s="38" t="s">
        <v>258</v>
      </c>
      <c r="S7" s="84" t="s">
        <v>290</v>
      </c>
      <c r="T7" s="84" t="s">
        <v>290</v>
      </c>
      <c r="U7" s="84" t="s">
        <v>265</v>
      </c>
      <c r="V7" s="84" t="s">
        <v>266</v>
      </c>
      <c r="W7" s="84">
        <v>0</v>
      </c>
      <c r="X7" s="38" t="s">
        <v>284</v>
      </c>
      <c r="Y7" s="84">
        <v>354020408</v>
      </c>
      <c r="Z7" s="38" t="s">
        <v>291</v>
      </c>
      <c r="AA7" s="108" t="s">
        <v>305</v>
      </c>
      <c r="AB7" s="84">
        <v>70000</v>
      </c>
      <c r="AC7" s="108" t="s">
        <v>285</v>
      </c>
      <c r="AD7" s="84">
        <v>24</v>
      </c>
      <c r="AE7" s="84" t="s">
        <v>300</v>
      </c>
      <c r="AF7" s="84" t="s">
        <v>306</v>
      </c>
      <c r="AG7" s="108" t="s">
        <v>307</v>
      </c>
      <c r="AH7" s="84" t="s">
        <v>261</v>
      </c>
      <c r="AI7" s="108" t="s">
        <v>308</v>
      </c>
      <c r="AJ7" s="84">
        <v>3740</v>
      </c>
      <c r="AK7" s="84">
        <v>3740</v>
      </c>
      <c r="AL7" s="108" t="s">
        <v>309</v>
      </c>
      <c r="AM7" s="84">
        <v>28061.34</v>
      </c>
      <c r="AN7" s="112">
        <v>13078.66</v>
      </c>
      <c r="AO7" s="112">
        <v>41140</v>
      </c>
      <c r="AP7" s="112">
        <v>41938.660000000003</v>
      </c>
      <c r="AQ7" s="112">
        <v>6303.34</v>
      </c>
      <c r="AR7" s="112">
        <v>48242</v>
      </c>
      <c r="AS7" s="112">
        <v>31524.74</v>
      </c>
      <c r="AT7" s="112">
        <v>5875.26</v>
      </c>
      <c r="AU7" s="112">
        <v>37400</v>
      </c>
      <c r="AV7" s="84">
        <v>21</v>
      </c>
      <c r="AW7" s="84"/>
      <c r="AX7" s="84"/>
      <c r="AY7" s="108"/>
      <c r="AZ7" s="84"/>
      <c r="BA7" s="84"/>
      <c r="BB7" s="84" t="s">
        <v>259</v>
      </c>
      <c r="BC7" s="84" t="s">
        <v>262</v>
      </c>
      <c r="BD7" s="108"/>
      <c r="BE7" s="84">
        <v>0</v>
      </c>
      <c r="BF7" s="38" t="s">
        <v>290</v>
      </c>
      <c r="BG7" s="84" t="s">
        <v>316</v>
      </c>
      <c r="BH7" s="114" t="s">
        <v>251</v>
      </c>
      <c r="BI7" s="38" t="s">
        <v>110</v>
      </c>
      <c r="BJ7" s="85">
        <v>45913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11220</v>
      </c>
      <c r="BQ7" s="117" t="s">
        <v>201</v>
      </c>
      <c r="BR7" s="118" t="s">
        <v>329</v>
      </c>
    </row>
    <row r="8" spans="1:70" s="113" customFormat="1" ht="15" customHeight="1" x14ac:dyDescent="0.35">
      <c r="A8" s="84">
        <v>4</v>
      </c>
      <c r="B8" s="38" t="s">
        <v>257</v>
      </c>
      <c r="C8" s="38" t="s">
        <v>247</v>
      </c>
      <c r="D8" s="38" t="s">
        <v>270</v>
      </c>
      <c r="E8" s="38" t="s">
        <v>271</v>
      </c>
      <c r="F8" s="38" t="s">
        <v>269</v>
      </c>
      <c r="G8" s="84" t="s">
        <v>268</v>
      </c>
      <c r="H8" s="38" t="s">
        <v>269</v>
      </c>
      <c r="I8" s="84">
        <v>57225</v>
      </c>
      <c r="J8" s="38" t="s">
        <v>279</v>
      </c>
      <c r="K8" s="84">
        <v>57225</v>
      </c>
      <c r="L8" s="84" t="s">
        <v>280</v>
      </c>
      <c r="M8" s="38" t="s">
        <v>281</v>
      </c>
      <c r="N8" s="84">
        <v>96155</v>
      </c>
      <c r="O8" s="84" t="s">
        <v>282</v>
      </c>
      <c r="P8" s="84">
        <v>133574</v>
      </c>
      <c r="Q8" s="38" t="s">
        <v>283</v>
      </c>
      <c r="R8" s="38" t="s">
        <v>258</v>
      </c>
      <c r="S8" s="84" t="s">
        <v>286</v>
      </c>
      <c r="T8" s="84" t="s">
        <v>286</v>
      </c>
      <c r="U8" s="84" t="s">
        <v>260</v>
      </c>
      <c r="V8" s="84" t="s">
        <v>266</v>
      </c>
      <c r="W8" s="84">
        <v>0</v>
      </c>
      <c r="X8" s="38" t="s">
        <v>284</v>
      </c>
      <c r="Y8" s="84">
        <v>358264610</v>
      </c>
      <c r="Z8" s="38" t="s">
        <v>287</v>
      </c>
      <c r="AA8" s="108" t="s">
        <v>310</v>
      </c>
      <c r="AB8" s="84">
        <v>60000</v>
      </c>
      <c r="AC8" s="108" t="s">
        <v>285</v>
      </c>
      <c r="AD8" s="84">
        <v>24</v>
      </c>
      <c r="AE8" s="84" t="s">
        <v>311</v>
      </c>
      <c r="AF8" s="84" t="s">
        <v>294</v>
      </c>
      <c r="AG8" s="108" t="s">
        <v>295</v>
      </c>
      <c r="AH8" s="84" t="s">
        <v>296</v>
      </c>
      <c r="AI8" s="108" t="s">
        <v>312</v>
      </c>
      <c r="AJ8" s="84">
        <v>3190</v>
      </c>
      <c r="AK8" s="84">
        <v>3190</v>
      </c>
      <c r="AL8" s="108" t="s">
        <v>313</v>
      </c>
      <c r="AM8" s="84">
        <v>5734.89</v>
      </c>
      <c r="AN8" s="112">
        <v>3835.11</v>
      </c>
      <c r="AO8" s="112">
        <v>9570</v>
      </c>
      <c r="AP8" s="112">
        <v>54265.11</v>
      </c>
      <c r="AQ8" s="112">
        <v>13232.89</v>
      </c>
      <c r="AR8" s="112">
        <v>67498</v>
      </c>
      <c r="AS8" s="112">
        <v>20251.47</v>
      </c>
      <c r="AT8" s="112">
        <v>8458.5300000000007</v>
      </c>
      <c r="AU8" s="112">
        <v>28710</v>
      </c>
      <c r="AV8" s="84">
        <v>12</v>
      </c>
      <c r="AW8" s="84"/>
      <c r="AX8" s="84"/>
      <c r="AY8" s="108"/>
      <c r="AZ8" s="84"/>
      <c r="BA8" s="84"/>
      <c r="BB8" s="84" t="s">
        <v>259</v>
      </c>
      <c r="BC8" s="84" t="s">
        <v>262</v>
      </c>
      <c r="BD8" s="108"/>
      <c r="BE8" s="84">
        <v>0</v>
      </c>
      <c r="BF8" s="38" t="s">
        <v>286</v>
      </c>
      <c r="BG8" s="84" t="s">
        <v>314</v>
      </c>
      <c r="BH8" s="114" t="s">
        <v>251</v>
      </c>
      <c r="BI8" s="38" t="s">
        <v>110</v>
      </c>
      <c r="BJ8" s="85">
        <v>45913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6380</v>
      </c>
      <c r="BQ8" s="117" t="s">
        <v>201</v>
      </c>
      <c r="BR8" s="118" t="s">
        <v>317</v>
      </c>
    </row>
    <row r="9" spans="1:70" s="113" customFormat="1" ht="15" customHeight="1" x14ac:dyDescent="0.35">
      <c r="A9" s="84">
        <v>5</v>
      </c>
      <c r="B9" s="38" t="s">
        <v>257</v>
      </c>
      <c r="C9" s="38" t="s">
        <v>247</v>
      </c>
      <c r="D9" s="38" t="s">
        <v>270</v>
      </c>
      <c r="E9" s="38" t="s">
        <v>271</v>
      </c>
      <c r="F9" s="38" t="s">
        <v>269</v>
      </c>
      <c r="G9" s="84" t="s">
        <v>268</v>
      </c>
      <c r="H9" s="38" t="s">
        <v>269</v>
      </c>
      <c r="I9" s="84">
        <v>57225</v>
      </c>
      <c r="J9" s="38" t="s">
        <v>279</v>
      </c>
      <c r="K9" s="84">
        <v>57225</v>
      </c>
      <c r="L9" s="84" t="s">
        <v>280</v>
      </c>
      <c r="M9" s="38" t="s">
        <v>281</v>
      </c>
      <c r="N9" s="84">
        <v>96155</v>
      </c>
      <c r="O9" s="84" t="s">
        <v>282</v>
      </c>
      <c r="P9" s="84">
        <v>133574</v>
      </c>
      <c r="Q9" s="38" t="s">
        <v>283</v>
      </c>
      <c r="R9" s="38" t="s">
        <v>258</v>
      </c>
      <c r="S9" s="84" t="s">
        <v>286</v>
      </c>
      <c r="T9" s="84" t="s">
        <v>286</v>
      </c>
      <c r="U9" s="84" t="s">
        <v>260</v>
      </c>
      <c r="V9" s="84" t="s">
        <v>266</v>
      </c>
      <c r="W9" s="84">
        <v>541</v>
      </c>
      <c r="X9" s="38" t="s">
        <v>323</v>
      </c>
      <c r="Y9" s="84">
        <v>349872466</v>
      </c>
      <c r="Z9" s="38" t="s">
        <v>287</v>
      </c>
      <c r="AA9" s="108" t="s">
        <v>324</v>
      </c>
      <c r="AB9" s="84">
        <v>41952</v>
      </c>
      <c r="AC9" s="108" t="s">
        <v>285</v>
      </c>
      <c r="AD9" s="84">
        <v>24</v>
      </c>
      <c r="AE9" s="84" t="s">
        <v>325</v>
      </c>
      <c r="AF9" s="84" t="s">
        <v>294</v>
      </c>
      <c r="AG9" s="108" t="s">
        <v>295</v>
      </c>
      <c r="AH9" s="84" t="s">
        <v>296</v>
      </c>
      <c r="AI9" s="108" t="s">
        <v>326</v>
      </c>
      <c r="AJ9" s="84">
        <v>2718</v>
      </c>
      <c r="AK9" s="84">
        <v>2250</v>
      </c>
      <c r="AL9" s="108" t="s">
        <v>310</v>
      </c>
      <c r="AM9" s="84">
        <v>41952</v>
      </c>
      <c r="AN9" s="112">
        <v>12022.8</v>
      </c>
      <c r="AO9" s="112">
        <v>53974.8</v>
      </c>
      <c r="AP9" s="112">
        <v>0</v>
      </c>
      <c r="AQ9" s="112">
        <v>493.2</v>
      </c>
      <c r="AR9" s="112">
        <v>493.2</v>
      </c>
      <c r="AS9" s="112">
        <v>0</v>
      </c>
      <c r="AT9" s="112">
        <v>0</v>
      </c>
      <c r="AU9" s="112">
        <v>0</v>
      </c>
      <c r="AV9" s="84">
        <v>19</v>
      </c>
      <c r="AW9" s="84"/>
      <c r="AX9" s="84"/>
      <c r="AY9" s="108"/>
      <c r="AZ9" s="84"/>
      <c r="BA9" s="84"/>
      <c r="BB9" s="84" t="s">
        <v>327</v>
      </c>
      <c r="BC9" s="84" t="s">
        <v>262</v>
      </c>
      <c r="BD9" s="108"/>
      <c r="BE9" s="84">
        <v>0</v>
      </c>
      <c r="BF9" s="38" t="s">
        <v>286</v>
      </c>
      <c r="BG9" s="84" t="s">
        <v>314</v>
      </c>
      <c r="BH9" s="114" t="s">
        <v>251</v>
      </c>
      <c r="BI9" s="38" t="s">
        <v>110</v>
      </c>
      <c r="BJ9" s="85">
        <v>45913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2250</v>
      </c>
      <c r="BQ9" s="117" t="s">
        <v>201</v>
      </c>
      <c r="BR9" s="118" t="s">
        <v>328</v>
      </c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2025-09-29T09:00:23Z</dcterms:modified>
</cp:coreProperties>
</file>