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Jamui-2 CSS 113271/"/>
    </mc:Choice>
  </mc:AlternateContent>
  <xr:revisionPtr revIDLastSave="25" documentId="13_ncr:1_{1091BAEF-F5FA-4649-A4E1-BDDF6C6CE4F7}" xr6:coauthVersionLast="47" xr6:coauthVersionMax="47" xr10:uidLastSave="{6B27E35C-EB50-4AB5-B380-C152CFBF32BD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" i="23" l="1"/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<sst xmlns="http://schemas.openxmlformats.org/spreadsheetml/2006/main" count="352" uniqueCount="301">
  <si>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</si>
  <si>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</si>
  <si>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</si>
  <si>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</si>
  <si>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</si>
  <si>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</si>
  <si>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</si>
  <si>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</si>
  <si>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</si>
  <si>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</si>
  <si>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</si>
  <si>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</si>
  <si>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</si>
  <si>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</si>
  <si>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</si>
  <si>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</si>
  <si>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</si>
  <si>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</si>
  <si>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</si>
  <si>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</si>
  <si>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</si>
  <si>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</si>
  <si>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</si>
  <si>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</si>
  <si>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</si>
  <si>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</si>
  <si>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</si>
  <si>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</si>
  <si>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</si>
  <si>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</si>
  <si>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</si>
  <si>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</si>
  <si>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</si>
  <si>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</si>
  <si>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</si>
  <si>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</si>
  <si>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</si>
  <si>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</si>
  <si>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</si>
  <si>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</si>
  <si>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</si>
  <si>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</si>
  <si>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</si>
  <si>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</si>
  <si>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</si>
  <si>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</si>
  <si>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</si>
  <si>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</si>
  <si>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</si>
  <si>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</si>
  <si>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</si>
  <si>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</si>
  <si>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</si>
  <si>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</si>
  <si>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</si>
  <si>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</si>
  <si>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</si>
  <si>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</si>
  <si>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</si>
  <si>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</si>
  <si>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</si>
  <si>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</si>
  <si>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</si>
  <si>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</si>
  <si>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</si>
  <si>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</si>
  <si>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</si>
  <si>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</si>
  <si>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</si>
  <si>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</si>
  <si>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</si>
  <si>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</si>
  <si>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</si>
  <si>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</si>
  <si>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</si>
  <si>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</si>
  <si>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</si>
  <si>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</si>
  <si>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</si>
  <si>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</si>
  <si>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</si>
  <si>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</si>
  <si>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</si>
  <si>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</si>
  <si>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</si>
  <si>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</si>
  <si>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</si>
  <si>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</si>
  <si>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</si>
  <si>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</si>
  <si>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</si>
  <si>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</si>
  <si>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</si>
  <si>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</si>
  <si>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</si>
  <si>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</si>
  <si>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</si>
  <si>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</si>
  <si>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</si>
  <si>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</si>
  <si>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</si>
  <si>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</si>
  <si>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</si>
  <si>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</si>
  <si>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</si>
  <si>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</si>
  <si>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</si>
  <si>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</si>
  <si>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</si>
  <si>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</si>
  <si>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</si>
  <si>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</si>
  <si>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</si>
  <si>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</si>
  <si>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</si>
  <si>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</si>
  <si>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</si>
  <si>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</si>
  <si>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</si>
  <si>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</si>
  <si>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</si>
  <si>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</si>
  <si>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</si>
  <si>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</si>
  <si>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</si>
  <si>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</si>
  <si>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</si>
  <si>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</si>
  <si>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</si>
  <si>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</si>
  <si>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</si>
  <si>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</si>
  <si>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</si>
  <si>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</si>
  <si>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</si>
  <si>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</si>
  <si>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</si>
  <si>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</si>
  <si>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</si>
  <si>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</si>
  <si>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</si>
  <si>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</si>
  <si>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</si>
  <si>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</si>
  <si>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</si>
  <si>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</si>
  <si>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</si>
  <si>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</si>
  <si>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</si>
  <si>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</si>
  <si>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</si>
  <si>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</si>
  <si>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</si>
  <si>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</si>
  <si>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</si>
  <si>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</si>
  <si>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</si>
  <si>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</si>
  <si>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</si>
  <si>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</si>
  <si>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</si>
  <si>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</si>
  <si>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</si>
  <si>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</si>
  <si>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</si>
  <si>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</si>
  <si>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</si>
  <si>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</si>
  <si>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</si>
  <si>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</si>
  <si>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</si>
  <si>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</si>
  <si>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</si>
  <si>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</si>
  <si>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</si>
  <si>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</si>
  <si>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</si>
  <si>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</si>
  <si>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</si>
  <si>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</si>
  <si>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</si>
  <si>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</si>
  <si>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</si>
  <si>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</si>
  <si>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</si>
  <si>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</si>
  <si>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</si>
  <si>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</si>
  <si>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</si>
  <si>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</si>
  <si>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</si>
  <si>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</si>
  <si>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</si>
  <si>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</si>
  <si>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</si>
  <si>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</si>
  <si>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</si>
  <si>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</si>
  <si>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</si>
  <si>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</si>
  <si>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</si>
  <si>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</si>
  <si>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</si>
  <si>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</si>
  <si>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</si>
  <si>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</si>
  <si>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</si>
  <si>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</si>
  <si>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</si>
  <si>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</si>
  <si>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</si>
  <si>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</si>
  <si>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</si>
  <si>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</si>
  <si>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</si>
  <si>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</si>
  <si>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</si>
  <si>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</si>
  <si>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</si>
  <si>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</si>
  <si>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</si>
  <si>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</si>
  <si>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</si>
  <si>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</si>
  <si>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</si>
  <si>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</si>
  <si>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</si>
  <si>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</si>
  <si>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</si>
  <si>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</si>
  <si>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</si>
  <si>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</si>
  <si>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</si>
  <si>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</si>
  <si>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</si>
  <si>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</si>
  <si>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</si>
  <si>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</si>
  <si>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</si>
  <si>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</si>
  <si>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</si>
  <si>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</si>
  <si>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</si>
  <si>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</si>
  <si>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</si>
  <si>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</si>
  <si>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</si>
  <si>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</si>
  <si>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BH3098</t>
  </si>
  <si>
    <t>Jamui-2</t>
  </si>
  <si>
    <t>Jamui</t>
  </si>
  <si>
    <t>Patna</t>
  </si>
  <si>
    <t>Alok Niranjan</t>
  </si>
  <si>
    <t>Dual Staff</t>
  </si>
  <si>
    <t>Available &amp; Updated</t>
  </si>
  <si>
    <t>G2</t>
  </si>
  <si>
    <t>Niranjan Kumar</t>
  </si>
  <si>
    <t>SF0095162</t>
  </si>
  <si>
    <t>Branch Quality Manager</t>
  </si>
  <si>
    <t>Branch Manager</t>
  </si>
  <si>
    <t>G1</t>
  </si>
  <si>
    <t>Ankit Kumar</t>
  </si>
  <si>
    <t>SF0057501</t>
  </si>
  <si>
    <t>North</t>
  </si>
  <si>
    <t>Bihar-2</t>
  </si>
  <si>
    <t>Laxmipur</t>
  </si>
  <si>
    <t>SF0095643</t>
  </si>
  <si>
    <t>Manish Kumar</t>
  </si>
  <si>
    <t>Laxmipur C23</t>
  </si>
  <si>
    <t>Laxmipur C23 Sabalpur 31</t>
  </si>
  <si>
    <t>Unnati</t>
  </si>
  <si>
    <t>SSF4472723</t>
  </si>
  <si>
    <t>GENERAL</t>
  </si>
  <si>
    <t>HINDU</t>
  </si>
  <si>
    <t>Agriculture &amp; Farming</t>
  </si>
  <si>
    <t>SAPNA RANI</t>
  </si>
  <si>
    <t>10-Jul-2024</t>
  </si>
  <si>
    <t>02</t>
  </si>
  <si>
    <t>IL-1</t>
  </si>
  <si>
    <t>2.03 Yrs</t>
  </si>
  <si>
    <t>12 Sep 2023</t>
  </si>
  <si>
    <t>&gt; 2 to 4 Years</t>
  </si>
  <si>
    <t>02-Aug-2024</t>
  </si>
  <si>
    <t>04-Sep-2025</t>
  </si>
  <si>
    <t>Open</t>
  </si>
  <si>
    <t>Dharamvir Kumar</t>
  </si>
  <si>
    <t>SF0054243</t>
  </si>
  <si>
    <t>LO</t>
  </si>
  <si>
    <t>The staff has taken Rs. 4930 from the customer through UPI. That customer has two loans running while Rs. 2240 of one loan ID - 352873075 was posted in fimo but EMI of loan ID - 357638236 was not posted in fimo.</t>
  </si>
  <si>
    <t>CSS</t>
  </si>
  <si>
    <t>Rajnish Kumar/SF0046465</t>
  </si>
  <si>
    <t>Shashank verma/SF0078743</t>
  </si>
  <si>
    <t>Saketnath Thakur/SF0078205</t>
  </si>
  <si>
    <t>Vivek singh/SF0090494</t>
  </si>
  <si>
    <t>Terminated</t>
  </si>
  <si>
    <t>Completed-Report Submitted</t>
  </si>
  <si>
    <t>8051408128</t>
  </si>
  <si>
    <t>22-09-2025</t>
  </si>
  <si>
    <t>09:00AM</t>
  </si>
  <si>
    <t>FIR Not Filled</t>
  </si>
  <si>
    <t>FN25-26-02404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</si>
</sst>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1249\OneDrive%20-%20SpandanaSphoortyFinancialLimited\Desktop\BH%20Jamui-2%20Sep%202025.xlsx" TargetMode="External"/><Relationship Id="rId1" Type="http://schemas.openxmlformats.org/officeDocument/2006/relationships/externalLinkPath" Target="BH%20Jamui-2%20Sep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Dropdowns"/>
      <sheetName val="Audit Report Hand Book"/>
      <sheetName val="Branch Audit Summary"/>
      <sheetName val="Parameter Summary"/>
      <sheetName val="Annex 1 Physical Cash - 1"/>
      <sheetName val="Annex 2 CA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 &amp;Branch Main"/>
      <sheetName val="Annex 9 Key Register"/>
      <sheetName val="Annex 10 Borrower Complaint Reg"/>
      <sheetName val="Annex 11 Branch Visit Register"/>
      <sheetName val="Annex 12 Loan Documentation"/>
      <sheetName val="Annex 13 Branch Staff"/>
      <sheetName val="Annex 14 Statutory &amp; Complaince"/>
      <sheetName val="Annex 15 Insurance"/>
      <sheetName val="Annex 16 FRT-ND-External Events"/>
      <sheetName val="Annex 17 CSS"/>
      <sheetName val="Annex 18 NS-QM-CE-PAR"/>
      <sheetName val="Annex 19 Awareness"/>
      <sheetName val="Annex 20 Physical Cash - 2"/>
      <sheetName val="Annex 21 Quick Mortality"/>
      <sheetName val="Annex 22 Compliance"/>
      <sheetName val="Annex 23 Cash Position Report"/>
      <sheetName val="Loan Outstanding Report Detaile"/>
      <sheetName val="Collection Report Annex"/>
    </sheetNames>
    <sheetDataSet>
      <sheetData sheetId="0"/>
      <sheetData sheetId="1"/>
      <sheetData sheetId="2"/>
      <sheetData sheetId="3">
        <row r="4">
          <cell r="F4" t="str">
            <v>Bihar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G5" sqref="G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BH3098</v>
      </c>
      <c r="D5" s="63" t="str">
        <f>IF('Physical Cash at Safe'!D28="Yes", 'Physical Cash at Safe'!A4, 'Borrower Wise Details'!C5)</f>
        <v>Jamui-2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45910</v>
      </c>
      <c r="H5" s="107" t="s">
        <v>289</v>
      </c>
      <c r="I5" s="61">
        <v>45929</v>
      </c>
      <c r="J5" s="74" t="str">
        <f>IF('Physical Cash at Safe'!D28="Yes",'Physical Cash at Safe'!E28,IF('Borrower Wise Details'!D5&lt;&gt;"",'Borrower Wise Details'!D5,""))</f>
        <v>FN25-26-02404</v>
      </c>
      <c r="K5" s="81">
        <v>1</v>
      </c>
      <c r="L5" s="82">
        <v>4930</v>
      </c>
      <c r="M5" s="82">
        <v>2240</v>
      </c>
      <c r="N5" s="82" t="s">
        <v>290</v>
      </c>
      <c r="O5" s="82" t="s">
        <v>291</v>
      </c>
      <c r="P5" s="82" t="s">
        <v>293</v>
      </c>
      <c r="Q5" s="82" t="s">
        <v>292</v>
      </c>
      <c r="R5" s="75" t="str">
        <f>IF('Physical Cash at Safe'!$D$28="Yes", 'Physical Cash at Safe'!$A$28, IF('Borrower Wise Details'!F5&lt;&gt;"", 'Borrower Wise Details'!F5, ""))</f>
        <v>Dharamvir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SF0054243</v>
      </c>
      <c r="U5" s="77" t="s">
        <v>294</v>
      </c>
      <c r="V5" s="61">
        <v>45651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295</v>
      </c>
      <c r="Z5" s="61">
        <v>45922</v>
      </c>
      <c r="AA5" s="61">
        <v>45922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4930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E5" s="126">
        <f>IF(AND(AC5="", AD5=""), "", IF(AD5="", AC5, AC5 - IF(ISNUMBER(AD5), AD5, 0)))</f>
        <v>2690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45929</v>
      </c>
      <c r="AH5" s="70" t="s">
        <v>288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BH3098</v>
      </c>
      <c r="C5" s="50" t="str">
        <f>IF('Fraud Investigation Report'!D5="", "", 'Fraud Investigation Report'!D5)</f>
        <v>Jamui-2</v>
      </c>
      <c r="D5" s="68" t="str">
        <f>IF(OR('Fraud Investigation Report'!R5="", 'Fraud Investigation Report'!R5=0), "", 'Fraud Investigation Report'!R5)</f>
        <v>Dharamvir Kumar</v>
      </c>
      <c r="E5" s="68" t="str">
        <f>IF(OR('Fraud Investigation Report'!T5="", 'Fraud Investigation Report'!T5=0), "", 'Fraud Investigation Report'!T5)</f>
        <v>SF0054243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FN25-26-02404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4930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4930</v>
      </c>
      <c r="O5" s="69">
        <f>IF('Fraud Investigation Report'!AD5="", "", 'Fraud Investigation Report'!AD5)</f>
        <v>2240</v>
      </c>
      <c r="P5" s="126">
        <f>IF(AND(N5="", O5=""), "", IF(O5="", N5, N5 - IF(ISNUMBER(O5), O5, 0)))</f>
        <v>2690</v>
      </c>
      <c r="Q5" s="49"/>
      <c r="R5" s="84" t="s">
        <v>299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1" activePane="bottomLeft" state="frozen"/>
      <selection pane="bottomLeft" activeCell="E37" sqref="E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3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248</v>
      </c>
      <c r="B4" s="41" t="s">
        <v>249</v>
      </c>
      <c r="C4" s="41" t="s">
        <v>250</v>
      </c>
      <c r="D4" s="41" t="s">
        <v>250</v>
      </c>
      <c r="E4" s="41" t="s">
        <v>251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tr">
        <f>IF(D6="","",'[1]Branch Audit Summary'!F4)</f>
        <v>Bihar</v>
      </c>
      <c r="B6" s="18">
        <v>45922</v>
      </c>
      <c r="C6" s="18">
        <v>45921</v>
      </c>
      <c r="D6" s="18">
        <v>45922</v>
      </c>
      <c r="E6" s="19">
        <v>0.52083333333333337</v>
      </c>
    </row>
    <row r="7" spans="1:5" ht="15.5" x14ac:dyDescent="0.35">
      <c r="A7" s="151" t="s">
        <v>70</v>
      </c>
      <c r="B7" s="152"/>
      <c r="C7" s="152"/>
      <c r="D7" s="152"/>
      <c r="E7" s="152"/>
    </row>
    <row r="8" spans="1:5" ht="15" customHeight="1" x14ac:dyDescent="0.35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5" x14ac:dyDescent="0.3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48</v>
      </c>
      <c r="C11" s="23">
        <f>B11*A11</f>
        <v>24000</v>
      </c>
      <c r="D11" s="25">
        <v>48</v>
      </c>
      <c r="E11" s="23">
        <f t="shared" ref="E11:E17" si="0">D11*A11</f>
        <v>24000</v>
      </c>
    </row>
    <row r="12" spans="1:5" ht="14.5" x14ac:dyDescent="0.35">
      <c r="A12" s="24">
        <v>200</v>
      </c>
      <c r="B12" s="25">
        <v>12</v>
      </c>
      <c r="C12" s="23">
        <f>B12*A12</f>
        <v>2400</v>
      </c>
      <c r="D12" s="25">
        <v>12</v>
      </c>
      <c r="E12" s="23">
        <f t="shared" si="0"/>
        <v>2400</v>
      </c>
    </row>
    <row r="13" spans="1:5" ht="14.5" x14ac:dyDescent="0.35">
      <c r="A13" s="24">
        <v>100</v>
      </c>
      <c r="B13" s="25">
        <v>9</v>
      </c>
      <c r="C13" s="23">
        <f t="shared" ref="C13:C17" si="1">B13*A13</f>
        <v>900</v>
      </c>
      <c r="D13" s="25">
        <v>9</v>
      </c>
      <c r="E13" s="23">
        <f t="shared" si="0"/>
        <v>900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9</v>
      </c>
      <c r="C15" s="23">
        <f t="shared" si="1"/>
        <v>180</v>
      </c>
      <c r="D15" s="25">
        <v>9</v>
      </c>
      <c r="E15" s="23">
        <f t="shared" si="0"/>
        <v>180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1</v>
      </c>
      <c r="C17" s="23">
        <f t="shared" si="1"/>
        <v>5</v>
      </c>
      <c r="D17" s="25">
        <v>1</v>
      </c>
      <c r="E17" s="23">
        <f t="shared" si="0"/>
        <v>5</v>
      </c>
    </row>
    <row r="18" spans="1:5" ht="14.5" x14ac:dyDescent="0.35">
      <c r="A18" s="26" t="s">
        <v>75</v>
      </c>
      <c r="B18" s="27">
        <v>2</v>
      </c>
      <c r="C18" s="23">
        <f>B18</f>
        <v>2</v>
      </c>
      <c r="D18" s="27">
        <v>2</v>
      </c>
      <c r="E18" s="28">
        <f>D18</f>
        <v>2</v>
      </c>
    </row>
    <row r="19" spans="1:5" ht="14.5" x14ac:dyDescent="0.35">
      <c r="A19" s="29"/>
      <c r="B19" s="30" t="s">
        <v>76</v>
      </c>
      <c r="C19" s="31">
        <f>SUM(C10:C18)</f>
        <v>27487</v>
      </c>
      <c r="D19" s="30" t="s">
        <v>76</v>
      </c>
      <c r="E19" s="31">
        <f>SUM(E10:E18)</f>
        <v>27487</v>
      </c>
    </row>
    <row r="20" spans="1:5" ht="30" customHeight="1" x14ac:dyDescent="0.35">
      <c r="A20" s="159" t="s">
        <v>97</v>
      </c>
      <c r="B20" s="160"/>
      <c r="C20" s="32">
        <v>27487</v>
      </c>
      <c r="D20" s="33" t="s">
        <v>91</v>
      </c>
      <c r="E20" s="34">
        <v>0</v>
      </c>
    </row>
    <row r="21" spans="1:5" ht="30" customHeight="1" x14ac:dyDescent="0.35">
      <c r="A21" s="161" t="s">
        <v>88</v>
      </c>
      <c r="B21" s="162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1" t="s">
        <v>77</v>
      </c>
      <c r="B22" s="162"/>
      <c r="C22" s="34">
        <v>0</v>
      </c>
      <c r="D22" s="35" t="s">
        <v>78</v>
      </c>
      <c r="E22" s="34"/>
    </row>
    <row r="23" spans="1:5" ht="30" customHeight="1" x14ac:dyDescent="0.35">
      <c r="A23" s="161" t="s">
        <v>79</v>
      </c>
      <c r="B23" s="162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5">
      <c r="A24" s="33" t="s">
        <v>80</v>
      </c>
      <c r="B24" s="146"/>
      <c r="C24" s="146"/>
      <c r="D24" s="146"/>
      <c r="E24" s="146"/>
    </row>
    <row r="25" spans="1:5" ht="57.75" customHeight="1" x14ac:dyDescent="0.35">
      <c r="A25" s="36" t="s">
        <v>81</v>
      </c>
      <c r="B25" s="135"/>
      <c r="C25" s="135"/>
      <c r="D25" s="135"/>
      <c r="E25" s="135"/>
    </row>
    <row r="26" spans="1:5" ht="20.149999999999999" customHeight="1" x14ac:dyDescent="0.35">
      <c r="A26" s="140" t="s">
        <v>190</v>
      </c>
      <c r="B26" s="140"/>
      <c r="C26" s="140"/>
      <c r="D26" s="140"/>
      <c r="E26" s="14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38" t="s">
        <v>219</v>
      </c>
      <c r="E29" s="139"/>
    </row>
    <row r="30" spans="1:5" ht="40" customHeight="1" x14ac:dyDescent="0.35">
      <c r="A30" s="127"/>
      <c r="B30" s="127"/>
      <c r="C30" s="128">
        <f>A30-B30</f>
        <v>0</v>
      </c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220</v>
      </c>
      <c r="B32" s="38" t="s">
        <v>253</v>
      </c>
      <c r="C32" s="37" t="s">
        <v>82</v>
      </c>
      <c r="D32" s="136" t="s">
        <v>254</v>
      </c>
      <c r="E32" s="137"/>
    </row>
    <row r="33" spans="1:5" ht="18" customHeight="1" x14ac:dyDescent="0.35">
      <c r="A33" s="37" t="s">
        <v>83</v>
      </c>
      <c r="B33" s="106" t="s">
        <v>255</v>
      </c>
      <c r="C33" s="39" t="s">
        <v>84</v>
      </c>
      <c r="D33" s="130" t="s">
        <v>260</v>
      </c>
      <c r="E33" s="131"/>
    </row>
    <row r="34" spans="1:5" ht="26" x14ac:dyDescent="0.35">
      <c r="A34" s="39" t="s">
        <v>221</v>
      </c>
      <c r="B34" s="38" t="s">
        <v>256</v>
      </c>
      <c r="C34" s="39" t="s">
        <v>222</v>
      </c>
      <c r="D34" s="132" t="s">
        <v>261</v>
      </c>
      <c r="E34" s="133"/>
    </row>
    <row r="35" spans="1:5" ht="26" x14ac:dyDescent="0.35">
      <c r="A35" s="39" t="s">
        <v>223</v>
      </c>
      <c r="B35" s="38" t="s">
        <v>257</v>
      </c>
      <c r="C35" s="39" t="s">
        <v>225</v>
      </c>
      <c r="D35" s="132" t="s">
        <v>262</v>
      </c>
      <c r="E35" s="133"/>
    </row>
    <row r="36" spans="1:5" ht="25.5" customHeight="1" x14ac:dyDescent="0.35">
      <c r="A36" s="39" t="s">
        <v>224</v>
      </c>
      <c r="B36" s="38" t="s">
        <v>258</v>
      </c>
      <c r="C36" s="39" t="s">
        <v>226</v>
      </c>
      <c r="D36" s="134" t="s">
        <v>259</v>
      </c>
      <c r="E36" s="134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81640625" style="13" customWidth="1"/>
    <col min="6" max="6" width="20.453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453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BH3098</v>
      </c>
      <c r="C5" s="119" t="str">
        <f>IF('Loan Outstanding Report'!$H$5="", "", 'Loan Outstanding Report'!$H$5)</f>
        <v>Jamui-2</v>
      </c>
      <c r="D5" s="41" t="s">
        <v>300</v>
      </c>
      <c r="E5" s="65">
        <v>45922</v>
      </c>
      <c r="F5" s="38" t="s">
        <v>285</v>
      </c>
      <c r="G5" s="49" t="s">
        <v>286</v>
      </c>
      <c r="H5" s="49" t="s">
        <v>287</v>
      </c>
      <c r="I5" s="120" t="s">
        <v>268</v>
      </c>
      <c r="J5" s="120" t="s">
        <v>271</v>
      </c>
      <c r="K5" s="120" t="s">
        <v>275</v>
      </c>
      <c r="L5" s="11">
        <v>357638236</v>
      </c>
      <c r="M5" s="65" t="s">
        <v>276</v>
      </c>
      <c r="N5" s="124">
        <v>40000</v>
      </c>
      <c r="O5" s="124">
        <v>2690</v>
      </c>
      <c r="P5" s="121" t="s">
        <v>139</v>
      </c>
      <c r="Q5" s="80">
        <v>45639</v>
      </c>
      <c r="R5" s="124">
        <v>4930</v>
      </c>
      <c r="S5" s="124">
        <v>2240</v>
      </c>
      <c r="T5" s="124">
        <v>0</v>
      </c>
      <c r="U5" s="125">
        <f t="shared" ref="U5" si="0">IF(AND(ISBLANK(R5),ISBLANK(S5),ISBLANK(T5)),"",R5-(S5+T5))</f>
        <v>2690</v>
      </c>
      <c r="V5" s="117" t="s">
        <v>203</v>
      </c>
      <c r="W5" s="122" t="s">
        <v>288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N1" zoomScale="90" zoomScaleNormal="80" workbookViewId="0">
      <selection activeCell="BR5" sqref="BR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5" width="8.7265625" style="99" customWidth="1"/>
    <col min="16" max="16" width="10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1796875" style="99" bestFit="1" customWidth="1"/>
    <col min="22" max="23" width="8.7265625" style="99" customWidth="1"/>
    <col min="24" max="24" width="26.1796875" style="99" bestFit="1" customWidth="1"/>
    <col min="25" max="25" width="12.81640625" style="99" bestFit="1" customWidth="1"/>
    <col min="26" max="26" width="27.453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8164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54296875" style="99" bestFit="1" customWidth="1"/>
    <col min="57" max="57" width="10.81640625" style="99" customWidth="1"/>
    <col min="58" max="58" width="15.453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05" t="s">
        <v>297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 t="s">
        <v>297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 t="s">
        <v>298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263</v>
      </c>
      <c r="C5" s="38" t="s">
        <v>264</v>
      </c>
      <c r="D5" s="38" t="s">
        <v>251</v>
      </c>
      <c r="E5" s="38" t="s">
        <v>250</v>
      </c>
      <c r="F5" s="38" t="s">
        <v>250</v>
      </c>
      <c r="G5" s="84" t="s">
        <v>248</v>
      </c>
      <c r="H5" s="38" t="s">
        <v>249</v>
      </c>
      <c r="I5" s="84">
        <v>23438</v>
      </c>
      <c r="J5" s="38" t="s">
        <v>265</v>
      </c>
      <c r="K5" s="84">
        <v>23438</v>
      </c>
      <c r="L5" s="84" t="s">
        <v>266</v>
      </c>
      <c r="M5" s="38" t="s">
        <v>267</v>
      </c>
      <c r="N5" s="84">
        <v>426112</v>
      </c>
      <c r="O5" s="84" t="s">
        <v>268</v>
      </c>
      <c r="P5" s="84">
        <v>671387</v>
      </c>
      <c r="Q5" s="38" t="s">
        <v>269</v>
      </c>
      <c r="R5" s="38" t="s">
        <v>270</v>
      </c>
      <c r="S5" s="84" t="s">
        <v>271</v>
      </c>
      <c r="T5" s="84" t="s">
        <v>271</v>
      </c>
      <c r="U5" s="84" t="s">
        <v>272</v>
      </c>
      <c r="V5" s="84" t="s">
        <v>273</v>
      </c>
      <c r="W5" s="84">
        <v>0</v>
      </c>
      <c r="X5" s="38" t="s">
        <v>274</v>
      </c>
      <c r="Y5" s="84">
        <v>357638236</v>
      </c>
      <c r="Z5" s="38" t="s">
        <v>275</v>
      </c>
      <c r="AA5" s="108" t="s">
        <v>276</v>
      </c>
      <c r="AB5" s="84">
        <v>40000</v>
      </c>
      <c r="AC5" s="108" t="s">
        <v>277</v>
      </c>
      <c r="AD5" s="84">
        <v>18</v>
      </c>
      <c r="AE5" s="84" t="s">
        <v>278</v>
      </c>
      <c r="AF5" s="84" t="s">
        <v>279</v>
      </c>
      <c r="AG5" s="108" t="s">
        <v>280</v>
      </c>
      <c r="AH5" s="84" t="s">
        <v>281</v>
      </c>
      <c r="AI5" s="108" t="s">
        <v>282</v>
      </c>
      <c r="AJ5" s="84">
        <v>2690</v>
      </c>
      <c r="AK5" s="84">
        <v>2690</v>
      </c>
      <c r="AL5" s="108" t="s">
        <v>283</v>
      </c>
      <c r="AM5" s="84">
        <v>27653.29</v>
      </c>
      <c r="AN5" s="112">
        <v>7316.71</v>
      </c>
      <c r="AO5" s="112">
        <v>34970</v>
      </c>
      <c r="AP5" s="112">
        <v>12346.71</v>
      </c>
      <c r="AQ5" s="112">
        <v>774.29</v>
      </c>
      <c r="AR5" s="112">
        <v>13121</v>
      </c>
      <c r="AS5" s="112">
        <v>2427.84</v>
      </c>
      <c r="AT5" s="112">
        <v>262.16000000000003</v>
      </c>
      <c r="AU5" s="112">
        <v>2690</v>
      </c>
      <c r="AV5" s="84">
        <v>14</v>
      </c>
      <c r="AW5" s="84"/>
      <c r="AX5" s="84"/>
      <c r="AY5" s="108"/>
      <c r="AZ5" s="84"/>
      <c r="BA5" s="84"/>
      <c r="BB5" s="84" t="s">
        <v>284</v>
      </c>
      <c r="BC5" s="84" t="s">
        <v>145</v>
      </c>
      <c r="BD5" s="108"/>
      <c r="BE5" s="84">
        <v>0</v>
      </c>
      <c r="BF5" s="38" t="s">
        <v>271</v>
      </c>
      <c r="BG5" s="84" t="s">
        <v>296</v>
      </c>
      <c r="BH5" s="114" t="s">
        <v>252</v>
      </c>
      <c r="BI5" s="38" t="s">
        <v>110</v>
      </c>
      <c r="BJ5" s="85">
        <v>45922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2690</v>
      </c>
      <c r="BQ5" s="117" t="s">
        <v>203</v>
      </c>
      <c r="BR5" s="118" t="s">
        <v>288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2025-09-29T12:10:36Z</dcterms:modified>
</cp:coreProperties>
</file>