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fin Maner sep-25/"/>
    </mc:Choice>
  </mc:AlternateContent>
  <xr:revisionPtr revIDLastSave="116" documentId="8_{3FBF647F-5D9F-4FEC-A389-4BF0F7D8376B}" xr6:coauthVersionLast="47" xr6:coauthVersionMax="47" xr10:uidLastSave="{2E6A9A16-FD76-4994-B93D-B7C30AF8E50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<sst xmlns="http://schemas.openxmlformats.org/spreadsheetml/2006/main" count="364" uniqueCount="300">
  <si>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</si>
  <si>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</si>
  <si>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</si>
  <si>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</si>
  <si>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</si>
  <si>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</si>
  <si>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</si>
  <si>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</si>
  <si>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</si>
  <si>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</si>
  <si>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</si>
  <si>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</si>
  <si>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</si>
  <si>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</si>
  <si>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</si>
  <si>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</si>
  <si>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</si>
  <si>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</si>
  <si>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</si>
  <si>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</si>
  <si>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</si>
  <si>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</si>
  <si>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</si>
  <si>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</si>
  <si>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</si>
  <si>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</si>
  <si>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</si>
  <si>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</si>
  <si>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</si>
  <si>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</si>
  <si>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</si>
  <si>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</si>
  <si>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</si>
  <si>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</si>
  <si>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</si>
  <si>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</si>
  <si>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</si>
  <si>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</si>
  <si>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</si>
  <si>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</si>
  <si>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</si>
  <si>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</si>
  <si>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</si>
  <si>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</si>
  <si>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</si>
  <si>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</si>
  <si>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</si>
  <si>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</si>
  <si>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</si>
  <si>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</si>
  <si>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</si>
  <si>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</si>
  <si>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</si>
  <si>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</si>
  <si>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</si>
  <si>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</si>
  <si>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</si>
  <si>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</si>
  <si>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</si>
  <si>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</si>
  <si>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</si>
  <si>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</si>
  <si>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</si>
  <si>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</si>
  <si>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</si>
  <si>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</si>
  <si>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</si>
  <si>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</si>
  <si>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</si>
  <si>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</si>
  <si>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</si>
  <si>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</si>
  <si>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</si>
  <si>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</si>
  <si>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</si>
  <si>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</si>
  <si>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</si>
  <si>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</si>
  <si>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</si>
  <si>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</si>
  <si>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</si>
  <si>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</si>
  <si>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</si>
  <si>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</si>
  <si>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</si>
  <si>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</si>
  <si>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</si>
  <si>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</si>
  <si>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</si>
  <si>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</si>
  <si>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</si>
  <si>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</si>
  <si>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</si>
  <si>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</si>
  <si>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</si>
  <si>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</si>
  <si>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</si>
  <si>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</si>
  <si>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</si>
  <si>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</si>
  <si>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</si>
  <si>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</si>
  <si>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</si>
  <si>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</si>
  <si>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</si>
  <si>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</si>
  <si>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</si>
  <si>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</si>
  <si>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</si>
  <si>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</si>
  <si>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</si>
  <si>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</si>
  <si>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</si>
  <si>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</si>
  <si>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</si>
  <si>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</si>
  <si>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</si>
  <si>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</si>
  <si>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</si>
  <si>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</si>
  <si>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</si>
  <si>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</si>
  <si>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</si>
  <si>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</si>
  <si>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</si>
  <si>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</si>
  <si>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</si>
  <si>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</si>
  <si>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</si>
  <si>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</si>
  <si>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</si>
  <si>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</si>
  <si>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</si>
  <si>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</si>
  <si>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</si>
  <si>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</si>
  <si>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</si>
  <si>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</si>
  <si>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</si>
  <si>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</si>
  <si>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</si>
  <si>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</si>
  <si>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</si>
  <si>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</si>
  <si>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</si>
  <si>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</si>
  <si>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</si>
  <si>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</si>
  <si>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</si>
  <si>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</si>
  <si>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</si>
  <si>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</si>
  <si>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</si>
  <si>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</si>
  <si>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</si>
  <si>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</si>
  <si>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</si>
  <si>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</si>
  <si>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</si>
  <si>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</si>
  <si>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</si>
  <si>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</si>
  <si>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</si>
  <si>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</si>
  <si>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</si>
  <si>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</si>
  <si>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</si>
  <si>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</si>
  <si>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</si>
  <si>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</si>
  <si>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</si>
  <si>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</si>
  <si>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</si>
  <si>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</si>
  <si>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</si>
  <si>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</si>
  <si>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</si>
  <si>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</si>
  <si>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</si>
  <si>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</si>
  <si>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</si>
  <si>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</si>
  <si>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</si>
  <si>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</si>
  <si>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</si>
  <si>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</si>
  <si>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</si>
  <si>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</si>
  <si>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</si>
  <si>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</si>
  <si>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</si>
  <si>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</si>
  <si>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</si>
  <si>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</si>
  <si>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</si>
  <si>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</si>
  <si>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</si>
  <si>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</si>
  <si>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</si>
  <si>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</si>
  <si>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</si>
  <si>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</si>
  <si>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</si>
  <si>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</si>
  <si>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</si>
  <si>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</si>
  <si>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</si>
  <si>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</si>
  <si>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</si>
  <si>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</si>
  <si>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</si>
  <si>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</si>
  <si>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</si>
  <si>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</si>
  <si>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</si>
  <si>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</si>
  <si>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</si>
  <si>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</si>
  <si>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</si>
  <si>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</si>
  <si>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</si>
  <si>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</si>
  <si>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</si>
  <si>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</si>
  <si>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</si>
  <si>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</si>
  <si>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</si>
  <si>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</si>
  <si>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</si>
  <si>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</si>
  <si>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</si>
  <si>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</si>
  <si>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</si>
  <si>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</si>
  <si>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</si>
  <si>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</si>
  <si>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</si>
  <si>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</si>
  <si>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</si>
  <si>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</si>
  <si>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</si>
  <si>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</si>
  <si>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</si>
  <si>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</si>
  <si>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</si>
  <si>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:28-Sep-2025</t>
  </si>
  <si>
    <t>Reporting Time : Monday, September 29, 2025 3:49 PM</t>
  </si>
  <si>
    <t>North</t>
  </si>
  <si>
    <t>Bihar-2</t>
  </si>
  <si>
    <t>Patna</t>
  </si>
  <si>
    <t>Masaurhi</t>
  </si>
  <si>
    <t>BH3282</t>
  </si>
  <si>
    <t>Maner</t>
  </si>
  <si>
    <t>RAJAPUR</t>
  </si>
  <si>
    <t>SF0095298</t>
  </si>
  <si>
    <t>Sunil Kumar</t>
  </si>
  <si>
    <t>RAJAPUR C1</t>
  </si>
  <si>
    <t>AANCHAL  C1 G1</t>
  </si>
  <si>
    <t>Chetana Weekly</t>
  </si>
  <si>
    <t>SSF6226571</t>
  </si>
  <si>
    <t>BC</t>
  </si>
  <si>
    <t>HINDU</t>
  </si>
  <si>
    <t>Agriculture &amp; Farming</t>
  </si>
  <si>
    <t>BUCHCHI DEVI</t>
  </si>
  <si>
    <t>9504291025</t>
  </si>
  <si>
    <t>07-Jun-2024</t>
  </si>
  <si>
    <t>TUE</t>
  </si>
  <si>
    <t>GL-1</t>
  </si>
  <si>
    <t>1.31 Yrs</t>
  </si>
  <si>
    <t>07 Jun 2024</t>
  </si>
  <si>
    <t>&lt;= 2 Years</t>
  </si>
  <si>
    <t>18-Jun-2024</t>
  </si>
  <si>
    <t>03-Jun-2025</t>
  </si>
  <si>
    <t>Open</t>
  </si>
  <si>
    <t>Diwakar Nandan Upadhaya/SF0077482</t>
  </si>
  <si>
    <t>Emi Collected from borrower on date 29-10-2024,05-11-2024,12-11-2024 of rupees 720*3-2160 but not posted in fimo.</t>
  </si>
  <si>
    <t>Vikash Kr. Yadav</t>
  </si>
  <si>
    <t>SF0076191</t>
  </si>
  <si>
    <t>Loan Officer</t>
  </si>
  <si>
    <t>Emi Collected from borrower on date 29-10-2024  but not posted in fimo.</t>
  </si>
  <si>
    <t>Emi Collected from borrower on date 05-11-2024 but not posted in fimo.</t>
  </si>
  <si>
    <t>Emi Collected from borrower on date 12-11-2024  but not posted in fimo.</t>
  </si>
  <si>
    <t>Dual Staff</t>
  </si>
  <si>
    <t>Available &amp; Updated</t>
  </si>
  <si>
    <t>G1</t>
  </si>
  <si>
    <t>G2</t>
  </si>
  <si>
    <t>Anil Kumar</t>
  </si>
  <si>
    <t>SF0053523</t>
  </si>
  <si>
    <t>Branch Manager</t>
  </si>
  <si>
    <t>Uday Kumar</t>
  </si>
  <si>
    <t>SF0083066</t>
  </si>
  <si>
    <t>MFIN</t>
  </si>
  <si>
    <t>Raj Kumar/SF0054441</t>
  </si>
  <si>
    <t>Rajesh Kumar/SF0050524</t>
  </si>
  <si>
    <t>Vivek Singh/SF0090494</t>
  </si>
  <si>
    <t>Saket Nath Thakur/SF0062081</t>
  </si>
  <si>
    <t>Terminated</t>
  </si>
  <si>
    <t>Completed-Report Submitted</t>
  </si>
  <si>
    <t>FN25-26-02405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</si>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</sst>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Q1" zoomScaleNormal="100" workbookViewId="0">
      <pane ySplit="4" topLeftCell="A5" activePane="bottomLeft" state="frozen"/>
      <selection pane="bottomLeft" activeCell="R5" sqref="R5:T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BH3282</v>
      </c>
      <c r="D5" s="63" t="str">
        <f>IF('Physical Cash at Safe'!D28="Yes", 'Physical Cash at Safe'!A4, 'Borrower Wise Details'!C5)</f>
        <v>Maner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45924</v>
      </c>
      <c r="H5" s="107" t="s">
        <v>291</v>
      </c>
      <c r="I5" s="61">
        <v>45930</v>
      </c>
      <c r="J5" s="74" t="str">
        <f>IF('Physical Cash at Safe'!D28="Yes",'Physical Cash at Safe'!E28,IF('Borrower Wise Details'!D5&lt;&gt;"",'Borrower Wise Details'!D5,""))</f>
        <v>FN25-26-02405</v>
      </c>
      <c r="K5" s="81">
        <v>1</v>
      </c>
      <c r="L5" s="82">
        <v>2160</v>
      </c>
      <c r="M5" s="82">
        <v>0</v>
      </c>
      <c r="N5" s="82" t="s">
        <v>292</v>
      </c>
      <c r="O5" s="82" t="s">
        <v>293</v>
      </c>
      <c r="P5" s="82" t="s">
        <v>294</v>
      </c>
      <c r="Q5" s="82" t="s">
        <v>295</v>
      </c>
      <c r="R5" s="75" t="str">
        <f>IF('Physical Cash at Safe'!$D$28="Yes", 'Physical Cash at Safe'!$A$28, IF('Borrower Wise Details'!F5&lt;&gt;"", 'Borrower Wise Details'!F5, ""))</f>
        <v>Vikash Kr.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SF0076191</v>
      </c>
      <c r="U5" s="77" t="s">
        <v>296</v>
      </c>
      <c r="V5" s="61">
        <v>45623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297</v>
      </c>
      <c r="Z5" s="61">
        <v>45929</v>
      </c>
      <c r="AA5" s="61">
        <v>45929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2160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45930</v>
      </c>
      <c r="AH5" s="70" t="s">
        <v>275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BH3282</v>
      </c>
      <c r="C5" s="50" t="str">
        <f>IF('Fraud Investigation Report'!D5="", "", 'Fraud Investigation Report'!D5)</f>
        <v>Maner</v>
      </c>
      <c r="D5" s="68" t="str">
        <f>IF(OR('Fraud Investigation Report'!R5="", 'Fraud Investigation Report'!R5=0), "", 'Fraud Investigation Report'!R5)</f>
        <v>Vikash Kr. Yadav</v>
      </c>
      <c r="E5" s="68" t="str">
        <f>IF(OR('Fraud Investigation Report'!T5="", 'Fraud Investigation Report'!T5=0), "", 'Fraud Investigation Report'!T5)</f>
        <v>SF0076191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FN25-26-02405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2160</v>
      </c>
      <c r="Q5" s="49"/>
      <c r="R5" s="84" t="s">
        <v>299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E37" sqref="E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45929</v>
      </c>
      <c r="C6" s="18">
        <v>45928</v>
      </c>
      <c r="D6" s="18">
        <v>45929</v>
      </c>
      <c r="E6" s="19">
        <v>0.66666666666666663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80</v>
      </c>
      <c r="C11" s="23">
        <f>B11*A11</f>
        <v>40000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>
        <v>6</v>
      </c>
      <c r="C13" s="23">
        <f t="shared" ref="C13:C17" si="1">B13*A13</f>
        <v>600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>
        <v>7</v>
      </c>
      <c r="C16" s="23">
        <f t="shared" si="1"/>
        <v>70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8</v>
      </c>
      <c r="C18" s="23">
        <f>B18</f>
        <v>8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40678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>
        <v>40678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1852</v>
      </c>
      <c r="D21" s="33" t="s">
        <v>89</v>
      </c>
      <c r="E21" s="34">
        <v>42530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 t="s">
        <v>199</v>
      </c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38" t="s">
        <v>216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217</v>
      </c>
      <c r="B32" s="38" t="s">
        <v>282</v>
      </c>
      <c r="C32" s="37" t="s">
        <v>82</v>
      </c>
      <c r="D32" s="136" t="s">
        <v>283</v>
      </c>
      <c r="E32" s="137"/>
    </row>
    <row r="33" spans="1:5" ht="18" customHeight="1" x14ac:dyDescent="0.35">
      <c r="A33" s="37" t="s">
        <v>83</v>
      </c>
      <c r="B33" s="106" t="s">
        <v>284</v>
      </c>
      <c r="C33" s="39" t="s">
        <v>84</v>
      </c>
      <c r="D33" s="130" t="s">
        <v>285</v>
      </c>
      <c r="E33" s="131"/>
    </row>
    <row r="34" spans="1:5" ht="26" x14ac:dyDescent="0.35">
      <c r="A34" s="39" t="s">
        <v>218</v>
      </c>
      <c r="B34" s="38" t="s">
        <v>286</v>
      </c>
      <c r="C34" s="39" t="s">
        <v>219</v>
      </c>
      <c r="D34" s="132" t="s">
        <v>289</v>
      </c>
      <c r="E34" s="133"/>
    </row>
    <row r="35" spans="1:5" ht="26" x14ac:dyDescent="0.35">
      <c r="A35" s="39" t="s">
        <v>220</v>
      </c>
      <c r="B35" s="38" t="s">
        <v>287</v>
      </c>
      <c r="C35" s="39" t="s">
        <v>222</v>
      </c>
      <c r="D35" s="132" t="s">
        <v>290</v>
      </c>
      <c r="E35" s="133"/>
    </row>
    <row r="36" spans="1:5" ht="25.5" customHeight="1" x14ac:dyDescent="0.35">
      <c r="A36" s="39" t="s">
        <v>221</v>
      </c>
      <c r="B36" s="38" t="s">
        <v>288</v>
      </c>
      <c r="C36" s="39" t="s">
        <v>223</v>
      </c>
      <c r="D36" s="134" t="s">
        <v>278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BH3282</v>
      </c>
      <c r="C5" s="119" t="str">
        <f>IF('Loan Outstanding Report'!$H$5="", "", 'Loan Outstanding Report'!$H$5)</f>
        <v>Maner</v>
      </c>
      <c r="D5" s="41" t="s">
        <v>298</v>
      </c>
      <c r="E5" s="65">
        <v>45929</v>
      </c>
      <c r="F5" s="38" t="s">
        <v>276</v>
      </c>
      <c r="G5" s="49" t="s">
        <v>277</v>
      </c>
      <c r="H5" s="49" t="s">
        <v>278</v>
      </c>
      <c r="I5" s="120" t="s">
        <v>256</v>
      </c>
      <c r="J5" s="120" t="s">
        <v>259</v>
      </c>
      <c r="K5" s="120" t="s">
        <v>263</v>
      </c>
      <c r="L5" s="11">
        <v>357156868</v>
      </c>
      <c r="M5" s="65" t="s">
        <v>265</v>
      </c>
      <c r="N5" s="124">
        <v>45000</v>
      </c>
      <c r="O5" s="124">
        <v>720</v>
      </c>
      <c r="P5" s="121" t="s">
        <v>139</v>
      </c>
      <c r="Q5" s="80">
        <v>45594</v>
      </c>
      <c r="R5" s="124">
        <v>720</v>
      </c>
      <c r="S5" s="124">
        <v>0</v>
      </c>
      <c r="T5" s="124">
        <v>0</v>
      </c>
      <c r="U5" s="125">
        <f t="shared" ref="U5" si="0">IF(AND(ISBLANK(R5),ISBLANK(S5),ISBLANK(T5)),"",R5-(S5+T5))</f>
        <v>720</v>
      </c>
      <c r="V5" s="117" t="s">
        <v>201</v>
      </c>
      <c r="W5" s="122" t="s">
        <v>279</v>
      </c>
    </row>
    <row r="6" spans="1:23" ht="25" customHeight="1" x14ac:dyDescent="0.3">
      <c r="A6" s="64">
        <v>2</v>
      </c>
      <c r="B6" s="60" t="str">
        <f>IF(J6&lt;&gt;"", $B$5, "")</f>
        <v>BH3282</v>
      </c>
      <c r="C6" s="119" t="str">
        <f>IF(J6&lt;&gt;"", $C$5, "")</f>
        <v>Maner</v>
      </c>
      <c r="D6" s="41" t="str">
        <f>IF(J6&lt;&gt;"", $D$5, "")</f>
        <v>FN25-26-02405</v>
      </c>
      <c r="E6" s="65">
        <v>45929</v>
      </c>
      <c r="F6" s="38" t="str">
        <f>IF(J6&lt;&gt;"", $F$5, "")</f>
        <v>Vikash Kr. Yadav</v>
      </c>
      <c r="G6" s="49" t="str">
        <f>IF(J6&lt;&gt;"", $G$5, "")</f>
        <v>SF0076191</v>
      </c>
      <c r="H6" s="49" t="str">
        <f>IF(J6&lt;&gt;"", $H$5, "")</f>
        <v>Loan Officer</v>
      </c>
      <c r="I6" s="120" t="s">
        <v>256</v>
      </c>
      <c r="J6" s="120" t="s">
        <v>259</v>
      </c>
      <c r="K6" s="120" t="s">
        <v>263</v>
      </c>
      <c r="L6" s="11">
        <v>357156868</v>
      </c>
      <c r="M6" s="65" t="s">
        <v>265</v>
      </c>
      <c r="N6" s="124">
        <v>45000</v>
      </c>
      <c r="O6" s="124">
        <v>720</v>
      </c>
      <c r="P6" s="121" t="s">
        <v>139</v>
      </c>
      <c r="Q6" s="80">
        <v>45601</v>
      </c>
      <c r="R6" s="124">
        <v>720</v>
      </c>
      <c r="S6" s="124">
        <v>0</v>
      </c>
      <c r="T6" s="124">
        <v>0</v>
      </c>
      <c r="U6" s="125">
        <f t="shared" ref="U6:U69" si="1">IF(AND(ISBLANK(R6),ISBLANK(S6),ISBLANK(T6)),"",R6-(S6+T6))</f>
        <v>720</v>
      </c>
      <c r="V6" s="117" t="s">
        <v>201</v>
      </c>
      <c r="W6" s="122" t="s">
        <v>280</v>
      </c>
    </row>
    <row r="7" spans="1:23" ht="25" customHeight="1" x14ac:dyDescent="0.3">
      <c r="A7" s="64">
        <v>3</v>
      </c>
      <c r="B7" s="60" t="str">
        <f t="shared" ref="B7:B70" si="2">IF(J7&lt;&gt;"", $B$5, "")</f>
        <v>BH3282</v>
      </c>
      <c r="C7" s="119" t="str">
        <f t="shared" ref="C7:C70" si="3">IF(J7&lt;&gt;"", $C$5, "")</f>
        <v>Maner</v>
      </c>
      <c r="D7" s="41" t="str">
        <f t="shared" ref="D7:D70" si="4">IF(J7&lt;&gt;"", $D$5, "")</f>
        <v>FN25-26-02405</v>
      </c>
      <c r="E7" s="65">
        <v>45929</v>
      </c>
      <c r="F7" s="38" t="str">
        <f t="shared" ref="F7:F70" si="5">IF(J7&lt;&gt;"", $F$5, "")</f>
        <v>Vikash Kr. Yadav</v>
      </c>
      <c r="G7" s="49" t="str">
        <f t="shared" ref="G7:G70" si="6">IF(J7&lt;&gt;"", $G$5, "")</f>
        <v>SF0076191</v>
      </c>
      <c r="H7" s="49" t="str">
        <f t="shared" ref="H7:H70" si="7">IF(J7&lt;&gt;"", $H$5, "")</f>
        <v>Loan Officer</v>
      </c>
      <c r="I7" s="120" t="s">
        <v>256</v>
      </c>
      <c r="J7" s="120" t="s">
        <v>259</v>
      </c>
      <c r="K7" s="120" t="s">
        <v>263</v>
      </c>
      <c r="L7" s="11">
        <v>357156868</v>
      </c>
      <c r="M7" s="65" t="s">
        <v>265</v>
      </c>
      <c r="N7" s="124">
        <v>45000</v>
      </c>
      <c r="O7" s="124">
        <v>720</v>
      </c>
      <c r="P7" s="121" t="s">
        <v>139</v>
      </c>
      <c r="Q7" s="80">
        <v>45608</v>
      </c>
      <c r="R7" s="124">
        <v>720</v>
      </c>
      <c r="S7" s="124">
        <v>0</v>
      </c>
      <c r="T7" s="124">
        <v>0</v>
      </c>
      <c r="U7" s="125">
        <f t="shared" si="1"/>
        <v>720</v>
      </c>
      <c r="V7" s="117" t="s">
        <v>201</v>
      </c>
      <c r="W7" s="122" t="s">
        <v>281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Q5" activePane="bottomRight" state="frozen"/>
      <selection pane="topRight" activeCell="Q1" sqref="Q1"/>
      <selection pane="bottomLeft" activeCell="A5" sqref="A5"/>
      <selection pane="bottomRight" activeCell="BQ5" sqref="BQ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217117</v>
      </c>
      <c r="J5" s="38" t="s">
        <v>253</v>
      </c>
      <c r="K5" s="84">
        <v>217117</v>
      </c>
      <c r="L5" s="84" t="s">
        <v>254</v>
      </c>
      <c r="M5" s="38" t="s">
        <v>255</v>
      </c>
      <c r="N5" s="84">
        <v>504135</v>
      </c>
      <c r="O5" s="84" t="s">
        <v>256</v>
      </c>
      <c r="P5" s="84">
        <v>820522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357156868</v>
      </c>
      <c r="Z5" s="38" t="s">
        <v>263</v>
      </c>
      <c r="AA5" s="108" t="s">
        <v>265</v>
      </c>
      <c r="AB5" s="84">
        <v>45000</v>
      </c>
      <c r="AC5" s="108" t="s">
        <v>266</v>
      </c>
      <c r="AD5" s="84">
        <v>75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720</v>
      </c>
      <c r="AK5" s="84">
        <v>720</v>
      </c>
      <c r="AL5" s="108" t="s">
        <v>272</v>
      </c>
      <c r="AM5" s="84">
        <v>25730.080000000002</v>
      </c>
      <c r="AN5" s="112">
        <v>7389.92</v>
      </c>
      <c r="AO5" s="112">
        <v>33120</v>
      </c>
      <c r="AP5" s="112">
        <v>19269.919999999998</v>
      </c>
      <c r="AQ5" s="112">
        <v>1404.08</v>
      </c>
      <c r="AR5" s="112">
        <v>20674</v>
      </c>
      <c r="AS5" s="112">
        <v>13831.32</v>
      </c>
      <c r="AT5" s="112">
        <v>1288.68</v>
      </c>
      <c r="AU5" s="112">
        <v>15120</v>
      </c>
      <c r="AV5" s="84">
        <v>67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259</v>
      </c>
      <c r="BG5" s="84" t="s">
        <v>264</v>
      </c>
      <c r="BH5" s="114" t="s">
        <v>274</v>
      </c>
      <c r="BI5" s="38" t="s">
        <v>110</v>
      </c>
      <c r="BJ5" s="85">
        <v>45929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2160</v>
      </c>
      <c r="BQ5" s="117" t="s">
        <v>201</v>
      </c>
      <c r="BR5" s="118" t="s">
        <v>275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2025-09-30T05:12:10Z</dcterms:modified>
</cp:coreProperties>
</file>