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FN25-26-02416\"/>
    </mc:Choice>
  </mc:AlternateContent>
  <xr:revisionPtr revIDLastSave="0" documentId="13_ncr:1_{37BCC42E-5FEB-4DDB-90FC-6F4434F488C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<sst xmlns="http://schemas.openxmlformats.org/spreadsheetml/2006/main" count="400" uniqueCount="306">
  <si>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</si>
  <si>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</si>
  <si>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</si>
  <si>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</si>
  <si>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</si>
  <si>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</si>
  <si>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</si>
  <si>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</si>
  <si>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</si>
  <si>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</si>
  <si>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</si>
  <si>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</si>
  <si>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</si>
  <si>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</si>
  <si>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</si>
  <si>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</si>
  <si>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</si>
  <si>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</si>
  <si>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</si>
  <si>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</si>
  <si>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</si>
  <si>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</si>
  <si>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</si>
  <si>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</si>
  <si>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</si>
  <si>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</si>
  <si>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</si>
  <si>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</si>
  <si>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</si>
  <si>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</si>
  <si>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</si>
  <si>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</si>
  <si>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</si>
  <si>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</si>
  <si>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</si>
  <si>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</si>
  <si>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</si>
  <si>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</si>
  <si>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</si>
  <si>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</si>
  <si>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</si>
  <si>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</si>
  <si>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</si>
  <si>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</si>
  <si>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</si>
  <si>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</si>
  <si>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</si>
  <si>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</si>
  <si>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</si>
  <si>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</si>
  <si>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</si>
  <si>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</si>
  <si>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</si>
  <si>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</si>
  <si>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</si>
  <si>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</si>
  <si>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</si>
  <si>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</si>
  <si>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</si>
  <si>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</si>
  <si>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</si>
  <si>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</si>
  <si>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</si>
  <si>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</si>
  <si>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</si>
  <si>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</si>
  <si>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</si>
  <si>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</si>
  <si>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</si>
  <si>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</si>
  <si>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</si>
  <si>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</si>
  <si>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</si>
  <si>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</si>
  <si>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</si>
  <si>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</si>
  <si>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</si>
  <si>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</si>
  <si>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</si>
  <si>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</si>
  <si>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</si>
  <si>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</si>
  <si>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</si>
  <si>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</si>
  <si>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</si>
  <si>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</si>
  <si>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</si>
  <si>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</si>
  <si>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</si>
  <si>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</si>
  <si>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</si>
  <si>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</si>
  <si>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</si>
  <si>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</si>
  <si>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</si>
  <si>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</si>
  <si>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</si>
  <si>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</si>
  <si>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</si>
  <si>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</si>
  <si>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</si>
  <si>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</si>
  <si>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</si>
  <si>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</si>
  <si>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</si>
  <si>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</si>
  <si>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</si>
  <si>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</si>
  <si>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</si>
  <si>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</si>
  <si>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</si>
  <si>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</si>
  <si>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</si>
  <si>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</si>
  <si>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</si>
  <si>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</si>
  <si>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</si>
  <si>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</si>
  <si>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</si>
  <si>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</si>
  <si>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</si>
  <si>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</si>
  <si>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</si>
  <si>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</si>
  <si>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</si>
  <si>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</si>
  <si>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</si>
  <si>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</si>
  <si>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</si>
  <si>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</si>
  <si>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</si>
  <si>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</si>
  <si>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</si>
  <si>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</si>
  <si>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</si>
  <si>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</si>
  <si>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</si>
  <si>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</si>
  <si>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</si>
  <si>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</si>
  <si>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</si>
  <si>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</si>
  <si>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</si>
  <si>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</si>
  <si>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</si>
  <si>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</si>
  <si>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</si>
  <si>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</si>
  <si>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</si>
  <si>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</si>
  <si>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</si>
  <si>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</si>
  <si>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</si>
  <si>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</si>
  <si>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</si>
  <si>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</si>
  <si>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</si>
  <si>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</si>
  <si>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</si>
  <si>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</si>
  <si>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</si>
  <si>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</si>
  <si>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</si>
  <si>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</si>
  <si>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</si>
  <si>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</si>
  <si>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</si>
  <si>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</si>
  <si>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</si>
  <si>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</si>
  <si>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</si>
  <si>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</si>
  <si>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</si>
  <si>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</si>
  <si>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</si>
  <si>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</si>
  <si>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</si>
  <si>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</si>
  <si>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</si>
  <si>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</si>
  <si>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</si>
  <si>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</si>
  <si>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</si>
  <si>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</si>
  <si>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</si>
  <si>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</si>
  <si>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</si>
  <si>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</si>
  <si>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</si>
  <si>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</si>
  <si>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</si>
  <si>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</si>
  <si>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</si>
  <si>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</si>
  <si>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</si>
  <si>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</si>
  <si>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</si>
  <si>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</si>
  <si>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</si>
  <si>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</si>
  <si>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</si>
  <si>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</si>
  <si>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</si>
  <si>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</si>
  <si>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</si>
  <si>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</si>
  <si>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</si>
  <si>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</si>
  <si>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</si>
  <si>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</si>
  <si>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</si>
  <si>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</si>
  <si>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</si>
  <si>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</si>
  <si>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</si>
  <si>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</si>
  <si>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</si>
  <si>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</si>
  <si>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</si>
  <si>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</si>
  <si>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</si>
  <si>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</si>
  <si>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</si>
  <si>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</si>
  <si>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</si>
  <si>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</si>
  <si>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</si>
  <si>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</si>
  <si>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</si>
  <si>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</si>
  <si>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</si>
  <si>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</si>
  <si>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</si>
  <si>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</si>
  <si>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</si>
  <si>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</si>
  <si>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</si>
  <si>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</si>
  <si>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</si>
  <si>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</si>
  <si>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</si>
  <si>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</si>
  <si>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</si>
  <si>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</si>
  <si>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</si>
  <si>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</si>
  <si>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</si>
  <si>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</si>
  <si>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Bihar-2</t>
  </si>
  <si>
    <t>BH2869</t>
  </si>
  <si>
    <t>Goh</t>
  </si>
  <si>
    <t>Aurangabad(BH)</t>
  </si>
  <si>
    <t>Gaya</t>
  </si>
  <si>
    <t>Dual Staff</t>
  </si>
  <si>
    <t>Available &amp; Updated</t>
  </si>
  <si>
    <t>L</t>
  </si>
  <si>
    <t>Guddu Kumar</t>
  </si>
  <si>
    <t>SF0040702</t>
  </si>
  <si>
    <t>BM</t>
  </si>
  <si>
    <t>R</t>
  </si>
  <si>
    <t>Jitendra Kumar</t>
  </si>
  <si>
    <t>SF0097223</t>
  </si>
  <si>
    <t>BQM</t>
  </si>
  <si>
    <t>North</t>
  </si>
  <si>
    <t>Sihari S.O</t>
  </si>
  <si>
    <t>SF0092475</t>
  </si>
  <si>
    <t>Ramayan Kumar</t>
  </si>
  <si>
    <t>546681</t>
  </si>
  <si>
    <t>1170414</t>
  </si>
  <si>
    <t>Chetana</t>
  </si>
  <si>
    <t>SID951375564053</t>
  </si>
  <si>
    <t>SC</t>
  </si>
  <si>
    <t>HINDU</t>
  </si>
  <si>
    <t>Agriculture &amp; Farming</t>
  </si>
  <si>
    <t>SANDHYA KUMARI</t>
  </si>
  <si>
    <t>Unnati</t>
  </si>
  <si>
    <t>19-Mar-2023</t>
  </si>
  <si>
    <t>05</t>
  </si>
  <si>
    <t>3</t>
  </si>
  <si>
    <t>5.71 Yrs</t>
  </si>
  <si>
    <t>08 Jan 2020</t>
  </si>
  <si>
    <t>&gt; 4 to 6 Years</t>
  </si>
  <si>
    <t>05-May-2023</t>
  </si>
  <si>
    <t>05-Jun-2025</t>
  </si>
  <si>
    <t>Open</t>
  </si>
  <si>
    <t>30-Mar-2024</t>
  </si>
  <si>
    <t>0</t>
  </si>
  <si>
    <t>05-May-2024</t>
  </si>
  <si>
    <t>22-Mar-2025</t>
  </si>
  <si>
    <t>6304533810</t>
  </si>
  <si>
    <t>Boby Kumar/ SF0098065</t>
  </si>
  <si>
    <t>LO</t>
  </si>
  <si>
    <t>FIR Not Filled</t>
  </si>
  <si>
    <t>CSS</t>
  </si>
  <si>
    <t>Shyam Narayan  Yadav/SF0032133</t>
  </si>
  <si>
    <t>Akash kumar/SF0031337</t>
  </si>
  <si>
    <t>Ravi Kumar Ranjan/SF0072744</t>
  </si>
  <si>
    <t>Saket Nath Thakur/SF0062081</t>
  </si>
  <si>
    <t>Completed-Report Submitted</t>
  </si>
  <si>
    <t>According to Loan card and borrower confirmation LO Dharmendra Kumar taken one Emi on 05-11-2024 but not accounted in FIMO and on the same month he was transferred to Daud nagar branch.At that time Ramayan Kumar was a TLO.</t>
  </si>
  <si>
    <t xml:space="preserve">Dharmendra Kumar </t>
  </si>
  <si>
    <t>Resigned-Exited</t>
  </si>
  <si>
    <t>FN25-26-02416</t>
  </si>
  <si>
    <t>24-09-2025</t>
  </si>
  <si>
    <t>08:00AM</t>
  </si>
  <si>
    <t>sf0044848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</si>
</sst>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11" fillId="0" borderId="1" xfId="17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O1" zoomScaleNormal="100" workbookViewId="0">
      <pane ySplit="4" topLeftCell="A5" activePane="bottomLeft" state="frozen"/>
      <selection pane="bottomLeft" activeCell="E5" sqref="E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BH2869</v>
      </c>
      <c r="D5" s="63" t="str">
        <f>IF('Physical Cash at Safe'!D28="Yes", 'Physical Cash at Safe'!A4, 'Borrower Wise Details'!C5)</f>
        <v>Goh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45909</v>
      </c>
      <c r="H5" s="107" t="s">
        <v>293</v>
      </c>
      <c r="I5" s="61">
        <v>45930</v>
      </c>
      <c r="J5" s="74" t="str">
        <f>IF('Physical Cash at Safe'!D28="Yes",'Physical Cash at Safe'!E28,IF('Borrower Wise Details'!D5&lt;&gt;"",'Borrower Wise Details'!D5,""))</f>
        <v>FN25-26-02416</v>
      </c>
      <c r="K5" s="81">
        <v>1</v>
      </c>
      <c r="L5" s="82">
        <v>6240</v>
      </c>
      <c r="M5" s="82">
        <v>0</v>
      </c>
      <c r="N5" s="82" t="s">
        <v>294</v>
      </c>
      <c r="O5" s="82" t="s">
        <v>295</v>
      </c>
      <c r="P5" s="82" t="s">
        <v>296</v>
      </c>
      <c r="Q5" s="82" t="s">
        <v>297</v>
      </c>
      <c r="R5" s="75" t="str">
        <f>IF('Physical Cash at Safe'!$D$28="Yes", 'Physical Cash at Safe'!$A$28, IF('Borrower Wise Details'!F5&lt;&gt;"", 'Borrower Wise Details'!F5, ""))</f>
        <v xml:space="preserve">Dharmendra Kumar 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sf0044848</v>
      </c>
      <c r="U5" s="77" t="s">
        <v>301</v>
      </c>
      <c r="V5" s="61">
        <v>45835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298</v>
      </c>
      <c r="Z5" s="61">
        <v>45924</v>
      </c>
      <c r="AA5" s="61">
        <v>45925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46006</v>
      </c>
      <c r="AH5" s="70" t="s">
        <v>299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BH2869</v>
      </c>
      <c r="C5" s="50" t="str">
        <f>IF('Fraud Investigation Report'!D5="", "", 'Fraud Investigation Report'!D5)</f>
        <v>Goh</v>
      </c>
      <c r="D5" s="68" t="str">
        <f>IF(OR('Fraud Investigation Report'!R5="", 'Fraud Investigation Report'!R5=0), "", 'Fraud Investigation Report'!R5)</f>
        <v xml:space="preserve">Dharmendra Kumar </v>
      </c>
      <c r="E5" s="68" t="str">
        <f>IF(OR('Fraud Investigation Report'!T5="", 'Fraud Investigation Report'!T5=0), "", 'Fraud Investigation Report'!T5)</f>
        <v>sf0044848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FN25-26-02416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6240</v>
      </c>
      <c r="Q5" s="49"/>
      <c r="R5" s="84" t="s">
        <v>292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6328125" customWidth="1"/>
    <col min="2" max="2" width="23.1796875" customWidth="1"/>
    <col min="3" max="3" width="21.453125" customWidth="1"/>
    <col min="4" max="4" width="18.90625" customWidth="1"/>
    <col min="5" max="5" width="21.90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249</v>
      </c>
      <c r="B4" s="41" t="s">
        <v>250</v>
      </c>
      <c r="C4" s="41" t="s">
        <v>250</v>
      </c>
      <c r="D4" s="41" t="s">
        <v>251</v>
      </c>
      <c r="E4" s="41" t="s">
        <v>252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45559</v>
      </c>
      <c r="C6" s="18">
        <v>45558</v>
      </c>
      <c r="D6" s="18">
        <v>45924</v>
      </c>
      <c r="E6" s="19">
        <v>0.27083333333333331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53</v>
      </c>
      <c r="C11" s="23">
        <f>B11*A11</f>
        <v>26500</v>
      </c>
      <c r="D11" s="25">
        <v>53</v>
      </c>
      <c r="E11" s="23">
        <f t="shared" ref="E11:E17" si="0">D11*A11</f>
        <v>26500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5" x14ac:dyDescent="0.35">
      <c r="A19" s="29"/>
      <c r="B19" s="30" t="s">
        <v>76</v>
      </c>
      <c r="C19" s="31">
        <f>SUM(C10:C18)</f>
        <v>26553</v>
      </c>
      <c r="D19" s="30" t="s">
        <v>76</v>
      </c>
      <c r="E19" s="31">
        <f>SUM(E10:E18)</f>
        <v>26553</v>
      </c>
    </row>
    <row r="20" spans="1:5" ht="30" customHeight="1" x14ac:dyDescent="0.35">
      <c r="A20" s="144" t="s">
        <v>97</v>
      </c>
      <c r="B20" s="145"/>
      <c r="C20" s="32">
        <v>26553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" customHeight="1" x14ac:dyDescent="0.35">
      <c r="A30" s="127"/>
      <c r="B30" s="127"/>
      <c r="C30" s="128">
        <f>A30-B30</f>
        <v>0</v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 t="s">
        <v>253</v>
      </c>
      <c r="C32" s="37" t="s">
        <v>82</v>
      </c>
      <c r="D32" s="154" t="s">
        <v>254</v>
      </c>
      <c r="E32" s="155"/>
    </row>
    <row r="33" spans="1:5" ht="18" customHeight="1" x14ac:dyDescent="0.35">
      <c r="A33" s="37" t="s">
        <v>83</v>
      </c>
      <c r="B33" s="106" t="s">
        <v>255</v>
      </c>
      <c r="C33" s="39" t="s">
        <v>84</v>
      </c>
      <c r="D33" s="148" t="s">
        <v>259</v>
      </c>
      <c r="E33" s="149"/>
    </row>
    <row r="34" spans="1:5" ht="26" x14ac:dyDescent="0.35">
      <c r="A34" s="39" t="s">
        <v>221</v>
      </c>
      <c r="B34" s="38" t="s">
        <v>256</v>
      </c>
      <c r="C34" s="39" t="s">
        <v>222</v>
      </c>
      <c r="D34" s="150" t="s">
        <v>260</v>
      </c>
      <c r="E34" s="151"/>
    </row>
    <row r="35" spans="1:5" ht="26" x14ac:dyDescent="0.35">
      <c r="A35" s="39" t="s">
        <v>223</v>
      </c>
      <c r="B35" s="38" t="s">
        <v>257</v>
      </c>
      <c r="C35" s="39" t="s">
        <v>225</v>
      </c>
      <c r="D35" s="150" t="s">
        <v>261</v>
      </c>
      <c r="E35" s="151"/>
    </row>
    <row r="36" spans="1:5" ht="25.5" customHeight="1" x14ac:dyDescent="0.35">
      <c r="A36" s="39" t="s">
        <v>224</v>
      </c>
      <c r="B36" s="38" t="s">
        <v>258</v>
      </c>
      <c r="C36" s="39" t="s">
        <v>226</v>
      </c>
      <c r="D36" s="152" t="s">
        <v>262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9" zoomScaleNormal="79" workbookViewId="0">
      <selection activeCell="G5" sqref="G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BH2869</v>
      </c>
      <c r="C5" s="119" t="str">
        <f>IF('Loan Outstanding Report'!$H$5="", "", 'Loan Outstanding Report'!$H$5)</f>
        <v>Goh</v>
      </c>
      <c r="D5" s="129" t="s">
        <v>302</v>
      </c>
      <c r="E5" s="65">
        <v>45924</v>
      </c>
      <c r="F5" s="38" t="s">
        <v>300</v>
      </c>
      <c r="G5" s="49" t="s">
        <v>305</v>
      </c>
      <c r="H5" s="49" t="s">
        <v>291</v>
      </c>
      <c r="I5" s="120" t="s">
        <v>267</v>
      </c>
      <c r="J5" s="120" t="s">
        <v>270</v>
      </c>
      <c r="K5" s="120" t="s">
        <v>274</v>
      </c>
      <c r="L5" s="11">
        <v>351061776</v>
      </c>
      <c r="M5" s="65" t="s">
        <v>276</v>
      </c>
      <c r="N5" s="124">
        <v>65959</v>
      </c>
      <c r="O5" s="124">
        <v>3550</v>
      </c>
      <c r="P5" s="121" t="s">
        <v>139</v>
      </c>
      <c r="Q5" s="80">
        <v>45601</v>
      </c>
      <c r="R5" s="124">
        <v>3550</v>
      </c>
      <c r="S5" s="124">
        <v>0</v>
      </c>
      <c r="T5" s="124">
        <v>0</v>
      </c>
      <c r="U5" s="125">
        <f t="shared" ref="U5" si="0">IF(AND(ISBLANK(R5),ISBLANK(S5),ISBLANK(T5)),"",R5-(S5+T5))</f>
        <v>3550</v>
      </c>
      <c r="V5" s="117" t="s">
        <v>202</v>
      </c>
      <c r="W5" s="122" t="s">
        <v>299</v>
      </c>
    </row>
    <row r="6" spans="1:23" ht="25" customHeight="1" x14ac:dyDescent="0.3">
      <c r="A6" s="64">
        <v>2</v>
      </c>
      <c r="B6" s="60" t="str">
        <f>IF(J6&lt;&gt;"", $B$5, "")</f>
        <v>BH2869</v>
      </c>
      <c r="C6" s="119" t="str">
        <f>IF(J6&lt;&gt;"", $C$5, "")</f>
        <v>Goh</v>
      </c>
      <c r="D6" s="41" t="s">
        <v>302</v>
      </c>
      <c r="E6" s="65">
        <v>45924</v>
      </c>
      <c r="F6" s="38" t="str">
        <f>IF(J6&lt;&gt;"", $F$5, "")</f>
        <v xml:space="preserve">Dharmendra Kumar </v>
      </c>
      <c r="G6" s="49" t="str">
        <f>IF(J6&lt;&gt;"", $G$5, "")</f>
        <v>sf0044848</v>
      </c>
      <c r="H6" s="49" t="str">
        <f>IF(J6&lt;&gt;"", $H$5, "")</f>
        <v>LO</v>
      </c>
      <c r="I6" s="120" t="s">
        <v>267</v>
      </c>
      <c r="J6" s="120" t="s">
        <v>270</v>
      </c>
      <c r="K6" s="120" t="s">
        <v>274</v>
      </c>
      <c r="L6" s="11">
        <v>356202078</v>
      </c>
      <c r="M6" s="65" t="s">
        <v>285</v>
      </c>
      <c r="N6" s="124">
        <v>40000</v>
      </c>
      <c r="O6" s="124">
        <v>2690</v>
      </c>
      <c r="P6" s="121" t="s">
        <v>139</v>
      </c>
      <c r="Q6" s="80">
        <v>45601</v>
      </c>
      <c r="R6" s="124">
        <v>2690</v>
      </c>
      <c r="S6" s="124">
        <v>0</v>
      </c>
      <c r="T6" s="124">
        <v>0</v>
      </c>
      <c r="U6" s="125">
        <f t="shared" ref="U6:U69" si="1">IF(AND(ISBLANK(R6),ISBLANK(S6),ISBLANK(T6)),"",R6-(S6+T6))</f>
        <v>2690</v>
      </c>
      <c r="V6" s="117" t="s">
        <v>202</v>
      </c>
      <c r="W6" s="122" t="s">
        <v>299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 t="s">
        <v>303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303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304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263</v>
      </c>
      <c r="C5" s="38" t="s">
        <v>248</v>
      </c>
      <c r="D5" s="38" t="s">
        <v>252</v>
      </c>
      <c r="E5" s="38" t="s">
        <v>251</v>
      </c>
      <c r="F5" s="38" t="s">
        <v>250</v>
      </c>
      <c r="G5" s="84" t="s">
        <v>249</v>
      </c>
      <c r="H5" s="38" t="s">
        <v>250</v>
      </c>
      <c r="I5" s="84">
        <v>17728</v>
      </c>
      <c r="J5" s="38" t="s">
        <v>264</v>
      </c>
      <c r="K5" s="84">
        <v>17728</v>
      </c>
      <c r="L5" s="84" t="s">
        <v>265</v>
      </c>
      <c r="M5" s="38" t="s">
        <v>266</v>
      </c>
      <c r="N5" s="84">
        <v>25262</v>
      </c>
      <c r="O5" s="84" t="s">
        <v>267</v>
      </c>
      <c r="P5" s="84">
        <v>40820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541</v>
      </c>
      <c r="X5" s="38" t="s">
        <v>273</v>
      </c>
      <c r="Y5" s="84">
        <v>351061776</v>
      </c>
      <c r="Z5" s="38" t="s">
        <v>274</v>
      </c>
      <c r="AA5" s="108" t="s">
        <v>276</v>
      </c>
      <c r="AB5" s="84">
        <v>65959</v>
      </c>
      <c r="AC5" s="108" t="s">
        <v>277</v>
      </c>
      <c r="AD5" s="84">
        <v>24</v>
      </c>
      <c r="AE5" s="84" t="s">
        <v>278</v>
      </c>
      <c r="AF5" s="84" t="s">
        <v>279</v>
      </c>
      <c r="AG5" s="108" t="s">
        <v>280</v>
      </c>
      <c r="AH5" s="84" t="s">
        <v>281</v>
      </c>
      <c r="AI5" s="108" t="s">
        <v>282</v>
      </c>
      <c r="AJ5" s="84">
        <v>3795</v>
      </c>
      <c r="AK5" s="84">
        <v>3550</v>
      </c>
      <c r="AL5" s="108" t="s">
        <v>283</v>
      </c>
      <c r="AM5" s="84">
        <v>58315.02</v>
      </c>
      <c r="AN5" s="112">
        <v>19279.98</v>
      </c>
      <c r="AO5" s="112">
        <v>77595</v>
      </c>
      <c r="AP5" s="112">
        <v>7643.98</v>
      </c>
      <c r="AQ5" s="112">
        <v>206.02</v>
      </c>
      <c r="AR5" s="112">
        <v>7850</v>
      </c>
      <c r="AS5" s="112">
        <v>7643.98</v>
      </c>
      <c r="AT5" s="112">
        <v>206.02</v>
      </c>
      <c r="AU5" s="112">
        <v>7850</v>
      </c>
      <c r="AV5" s="84">
        <v>29</v>
      </c>
      <c r="AW5" s="84">
        <v>231</v>
      </c>
      <c r="AX5" s="84"/>
      <c r="AY5" s="108"/>
      <c r="AZ5" s="84"/>
      <c r="BA5" s="84"/>
      <c r="BB5" s="84" t="s">
        <v>284</v>
      </c>
      <c r="BC5" s="84" t="s">
        <v>145</v>
      </c>
      <c r="BD5" s="108"/>
      <c r="BE5" s="84">
        <v>0</v>
      </c>
      <c r="BF5" s="38" t="s">
        <v>270</v>
      </c>
      <c r="BG5" s="84" t="s">
        <v>289</v>
      </c>
      <c r="BH5" s="114" t="s">
        <v>290</v>
      </c>
      <c r="BI5" s="38" t="s">
        <v>110</v>
      </c>
      <c r="BJ5" s="85">
        <v>45924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3550</v>
      </c>
      <c r="BQ5" s="117" t="s">
        <v>202</v>
      </c>
      <c r="BR5" s="118" t="s">
        <v>299</v>
      </c>
    </row>
    <row r="6" spans="1:70" s="113" customFormat="1" ht="15" customHeight="1" x14ac:dyDescent="0.35">
      <c r="A6" s="84">
        <v>2</v>
      </c>
      <c r="B6" s="38" t="s">
        <v>263</v>
      </c>
      <c r="C6" s="38" t="s">
        <v>248</v>
      </c>
      <c r="D6" s="38" t="s">
        <v>252</v>
      </c>
      <c r="E6" s="38" t="s">
        <v>251</v>
      </c>
      <c r="F6" s="38" t="s">
        <v>250</v>
      </c>
      <c r="G6" s="84" t="s">
        <v>249</v>
      </c>
      <c r="H6" s="38" t="s">
        <v>250</v>
      </c>
      <c r="I6" s="84">
        <v>17728</v>
      </c>
      <c r="J6" s="38" t="s">
        <v>264</v>
      </c>
      <c r="K6" s="84">
        <v>17728</v>
      </c>
      <c r="L6" s="84" t="s">
        <v>265</v>
      </c>
      <c r="M6" s="38" t="s">
        <v>266</v>
      </c>
      <c r="N6" s="84">
        <v>25262</v>
      </c>
      <c r="O6" s="84" t="s">
        <v>267</v>
      </c>
      <c r="P6" s="84">
        <v>40820</v>
      </c>
      <c r="Q6" s="38" t="s">
        <v>268</v>
      </c>
      <c r="R6" s="38" t="s">
        <v>275</v>
      </c>
      <c r="S6" s="84" t="s">
        <v>270</v>
      </c>
      <c r="T6" s="84" t="s">
        <v>270</v>
      </c>
      <c r="U6" s="84" t="s">
        <v>271</v>
      </c>
      <c r="V6" s="84" t="s">
        <v>272</v>
      </c>
      <c r="W6" s="84">
        <v>0</v>
      </c>
      <c r="X6" s="38" t="s">
        <v>273</v>
      </c>
      <c r="Y6" s="84">
        <v>356202078</v>
      </c>
      <c r="Z6" s="38" t="s">
        <v>274</v>
      </c>
      <c r="AA6" s="108" t="s">
        <v>285</v>
      </c>
      <c r="AB6" s="84">
        <v>40000</v>
      </c>
      <c r="AC6" s="108" t="s">
        <v>277</v>
      </c>
      <c r="AD6" s="84">
        <v>18</v>
      </c>
      <c r="AE6" s="84" t="s">
        <v>286</v>
      </c>
      <c r="AF6" s="84" t="s">
        <v>279</v>
      </c>
      <c r="AG6" s="108" t="s">
        <v>280</v>
      </c>
      <c r="AH6" s="84" t="s">
        <v>281</v>
      </c>
      <c r="AI6" s="108" t="s">
        <v>287</v>
      </c>
      <c r="AJ6" s="84">
        <v>2690</v>
      </c>
      <c r="AK6" s="84">
        <v>2690</v>
      </c>
      <c r="AL6" s="108" t="s">
        <v>288</v>
      </c>
      <c r="AM6" s="84">
        <v>17952.09</v>
      </c>
      <c r="AN6" s="112">
        <v>6257.91</v>
      </c>
      <c r="AO6" s="112">
        <v>24210</v>
      </c>
      <c r="AP6" s="112">
        <v>22047.91</v>
      </c>
      <c r="AQ6" s="112">
        <v>2360.09</v>
      </c>
      <c r="AR6" s="112">
        <v>24408</v>
      </c>
      <c r="AS6" s="112">
        <v>19218.39</v>
      </c>
      <c r="AT6" s="112">
        <v>2301.61</v>
      </c>
      <c r="AU6" s="112">
        <v>21520</v>
      </c>
      <c r="AV6" s="84">
        <v>17</v>
      </c>
      <c r="AW6" s="84">
        <v>231</v>
      </c>
      <c r="AX6" s="84"/>
      <c r="AY6" s="108"/>
      <c r="AZ6" s="84"/>
      <c r="BA6" s="84"/>
      <c r="BB6" s="84" t="s">
        <v>284</v>
      </c>
      <c r="BC6" s="84" t="s">
        <v>145</v>
      </c>
      <c r="BD6" s="108"/>
      <c r="BE6" s="84">
        <v>0</v>
      </c>
      <c r="BF6" s="38" t="s">
        <v>270</v>
      </c>
      <c r="BG6" s="84" t="s">
        <v>289</v>
      </c>
      <c r="BH6" s="114" t="s">
        <v>290</v>
      </c>
      <c r="BI6" s="38" t="s">
        <v>110</v>
      </c>
      <c r="BJ6" s="85">
        <v>45924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2690</v>
      </c>
      <c r="BQ6" s="117" t="s">
        <v>202</v>
      </c>
      <c r="BR6" s="118" t="s">
        <v>299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2025-09-24T01:08:20Z</cp:lastPrinted>
  <dcterms:created xsi:type="dcterms:W3CDTF">2023-04-07T11:05:50Z</dcterms:created>
  <dcterms:modified xsi:type="dcterms:W3CDTF">2025-12-15T11:57:45Z</dcterms:modified>
</cp:coreProperties>
</file>