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Dhamara Css 113168/"/>
    </mc:Choice>
  </mc:AlternateContent>
  <xr:revisionPtr revIDLastSave="23" documentId="13_ncr:1_{D01A2867-EEC9-420C-AD93-1F14F71C6717}" xr6:coauthVersionLast="47" xr6:coauthVersionMax="47" xr10:uidLastSave="{CB880571-080D-4FF3-8014-C26E6BFC005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<sst xmlns="http://schemas.openxmlformats.org/spreadsheetml/2006/main" count="459" uniqueCount="336">
  <si>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</si>
  <si>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</si>
  <si>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</si>
  <si>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</si>
  <si>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</si>
  <si>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</si>
  <si>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</si>
  <si>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</si>
  <si>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</si>
  <si>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</si>
  <si>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</si>
  <si>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</si>
  <si>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</si>
  <si>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</si>
  <si>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</si>
  <si>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</si>
  <si>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</si>
  <si>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</si>
  <si>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</si>
  <si>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</si>
  <si>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</si>
  <si>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</si>
  <si>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</si>
  <si>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</si>
  <si>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</si>
  <si>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</si>
  <si>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</si>
  <si>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</si>
  <si>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</si>
  <si>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</si>
  <si>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</si>
  <si>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</si>
  <si>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</si>
  <si>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</si>
  <si>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</si>
  <si>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</si>
  <si>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</si>
  <si>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</si>
  <si>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</si>
  <si>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</si>
  <si>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</si>
  <si>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</si>
  <si>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</si>
  <si>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</si>
  <si>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</si>
  <si>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</si>
  <si>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</si>
  <si>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</si>
  <si>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</si>
  <si>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</si>
  <si>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</si>
  <si>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</si>
  <si>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</si>
  <si>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</si>
  <si>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</si>
  <si>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</si>
  <si>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</si>
  <si>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</si>
  <si>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</si>
  <si>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</si>
  <si>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</si>
  <si>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</si>
  <si>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</si>
  <si>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</si>
  <si>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</si>
  <si>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</si>
  <si>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</si>
  <si>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</si>
  <si>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</si>
  <si>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</si>
  <si>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</si>
  <si>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</si>
  <si>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</si>
  <si>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</si>
  <si>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</si>
  <si>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</si>
  <si>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</si>
  <si>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</si>
  <si>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</si>
  <si>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</si>
  <si>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</si>
  <si>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</si>
  <si>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</si>
  <si>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</si>
  <si>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</si>
  <si>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</si>
  <si>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</si>
  <si>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</si>
  <si>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</si>
  <si>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</si>
  <si>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</si>
  <si>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</si>
  <si>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</si>
  <si>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</si>
  <si>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</si>
  <si>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</si>
  <si>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</si>
  <si>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</si>
  <si>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</si>
  <si>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</si>
  <si>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</si>
  <si>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</si>
  <si>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</si>
  <si>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</si>
  <si>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</si>
  <si>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</si>
  <si>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</si>
  <si>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</si>
  <si>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</si>
  <si>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</si>
  <si>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</si>
  <si>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</si>
  <si>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</si>
  <si>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</si>
  <si>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</si>
  <si>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</si>
  <si>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</si>
  <si>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</si>
  <si>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</si>
  <si>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</si>
  <si>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</si>
  <si>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</si>
  <si>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</si>
  <si>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</si>
  <si>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</si>
  <si>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</si>
  <si>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</si>
  <si>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</si>
  <si>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</si>
  <si>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</si>
  <si>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</si>
  <si>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</si>
  <si>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</si>
  <si>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</si>
  <si>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</si>
  <si>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</si>
  <si>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</si>
  <si>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</si>
  <si>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</si>
  <si>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</si>
  <si>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</si>
  <si>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</si>
  <si>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</si>
  <si>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</si>
  <si>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</si>
  <si>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</si>
  <si>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</si>
  <si>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</si>
  <si>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</si>
  <si>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</si>
  <si>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</si>
  <si>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</si>
  <si>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</si>
  <si>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</si>
  <si>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</si>
  <si>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</si>
  <si>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</si>
  <si>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</si>
  <si>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</si>
  <si>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</si>
  <si>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</si>
  <si>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</si>
  <si>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</si>
  <si>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</si>
  <si>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</si>
  <si>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</si>
  <si>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</si>
  <si>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</si>
  <si>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</si>
  <si>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</si>
  <si>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</si>
  <si>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</si>
  <si>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</si>
  <si>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</si>
  <si>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</si>
  <si>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</si>
  <si>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</si>
  <si>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</si>
  <si>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</si>
  <si>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</si>
  <si>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</si>
  <si>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</si>
  <si>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</si>
  <si>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</si>
  <si>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</si>
  <si>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</si>
  <si>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</si>
  <si>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</si>
  <si>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</si>
  <si>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</si>
  <si>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</si>
  <si>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</si>
  <si>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</si>
  <si>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</si>
  <si>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</si>
  <si>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</si>
  <si>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</si>
  <si>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</si>
  <si>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</si>
  <si>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</si>
  <si>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</si>
  <si>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</si>
  <si>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</si>
  <si>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</si>
  <si>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</si>
  <si>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</si>
  <si>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</si>
  <si>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</si>
  <si>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</si>
  <si>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</si>
  <si>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</si>
  <si>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</si>
  <si>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</si>
  <si>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</si>
  <si>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</si>
  <si>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</si>
  <si>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</si>
  <si>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</si>
  <si>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</si>
  <si>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</si>
  <si>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</si>
  <si>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</si>
  <si>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</si>
  <si>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</si>
  <si>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</si>
  <si>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</si>
  <si>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</si>
  <si>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</si>
  <si>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</si>
  <si>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</si>
  <si>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</si>
  <si>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</si>
  <si>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</si>
  <si>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</si>
  <si>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</si>
  <si>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</si>
  <si>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</si>
  <si>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</si>
  <si>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</si>
  <si>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</si>
  <si>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</si>
  <si>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</si>
  <si>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</si>
  <si>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</si>
  <si>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</si>
  <si>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</si>
  <si>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</si>
  <si>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</si>
  <si>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</si>
  <si>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</si>
  <si>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</si>
  <si>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Bhadrak</t>
  </si>
  <si>
    <t>CSS</t>
  </si>
  <si>
    <t>BQM</t>
  </si>
  <si>
    <t>Krushna Chandra Sahoo/SF0083225</t>
  </si>
  <si>
    <t>Alok Kumar Maharana/SF0083414</t>
  </si>
  <si>
    <t>BM</t>
  </si>
  <si>
    <t>Completed-Report Submitted</t>
  </si>
  <si>
    <t>Sunil Kumar Behera/SF0029643</t>
  </si>
  <si>
    <t>Terminated</t>
  </si>
  <si>
    <t>OR3107</t>
  </si>
  <si>
    <t>Dhamara</t>
  </si>
  <si>
    <t>L</t>
  </si>
  <si>
    <t>Manoj Parida</t>
  </si>
  <si>
    <t>SF0040711</t>
  </si>
  <si>
    <t>SF0056595</t>
  </si>
  <si>
    <t>Sangram nath</t>
  </si>
  <si>
    <t>R</t>
  </si>
  <si>
    <t>East</t>
  </si>
  <si>
    <t>Chetana</t>
  </si>
  <si>
    <t>SC</t>
  </si>
  <si>
    <t>HINDU</t>
  </si>
  <si>
    <t>Animal Husbandry &amp; Poultry</t>
  </si>
  <si>
    <t>SF0092645</t>
  </si>
  <si>
    <t>Lakshmana Behera</t>
  </si>
  <si>
    <t>4</t>
  </si>
  <si>
    <t>Open</t>
  </si>
  <si>
    <t/>
  </si>
  <si>
    <t>Abhijit Rout/SF0075084</t>
  </si>
  <si>
    <t>Loan Officer</t>
  </si>
  <si>
    <t>Ganesh Dalei</t>
  </si>
  <si>
    <t>SF0071064</t>
  </si>
  <si>
    <t>Oramala</t>
  </si>
  <si>
    <t>651301</t>
  </si>
  <si>
    <t>durga</t>
  </si>
  <si>
    <t>SID951375332444</t>
  </si>
  <si>
    <t>MADHABI KAR</t>
  </si>
  <si>
    <t>27-Apr-2023</t>
  </si>
  <si>
    <t>06</t>
  </si>
  <si>
    <t>5.98 Yrs</t>
  </si>
  <si>
    <t>23 Sep 2021</t>
  </si>
  <si>
    <t>&gt; 4 to 6 Years</t>
  </si>
  <si>
    <t>06-Jun-2023</t>
  </si>
  <si>
    <t>06-Apr-2025</t>
  </si>
  <si>
    <t>7750926092</t>
  </si>
  <si>
    <t>Panchutikiri</t>
  </si>
  <si>
    <t>Panchutikiri C13</t>
  </si>
  <si>
    <t>Panchutikiri C13 PANCHUTIKIRI1</t>
  </si>
  <si>
    <t>SSF5813029</t>
  </si>
  <si>
    <t>GENERAL</t>
  </si>
  <si>
    <t>Snacks Vending</t>
  </si>
  <si>
    <t>SASMITA MANDAL</t>
  </si>
  <si>
    <t>15-Mar-2024</t>
  </si>
  <si>
    <t>08</t>
  </si>
  <si>
    <t>1</t>
  </si>
  <si>
    <t>1.51 Yrs</t>
  </si>
  <si>
    <t>15 Mar 2024</t>
  </si>
  <si>
    <t>&lt;= 2 Years</t>
  </si>
  <si>
    <t>08-Apr-2024</t>
  </si>
  <si>
    <t>08-Sep-2025</t>
  </si>
  <si>
    <t>6351580619</t>
  </si>
  <si>
    <t>As per Borrower Statement and Loan card Borrower Paid her EMI through PHONE Pe on Dt.08-04-2025 of Rs-2240/- to LO Ganesh Dalei but LO Ganesh Dalei not posted in FIMO.</t>
  </si>
  <si>
    <t>As per Borrower Statement and Loan card Borrower Paid her EMI on Dt.06-05-2025 of Rs-4620/- to LO Ganesh Dalei but LO Ganesh Dalei not posted in FIMO.Borrower received a Cash Receipt from LO Ganesg Dalei Rs-4260/- LO Written on Cash Receipt but  Actually LO Collected Rs-4620/- from Borrower.</t>
  </si>
  <si>
    <t>KRUSHNAPRASAD</t>
  </si>
  <si>
    <t>SF0055133</t>
  </si>
  <si>
    <t>Shankarsana Rana</t>
  </si>
  <si>
    <t>621488</t>
  </si>
  <si>
    <t>621488 Shibashakti Group1</t>
  </si>
  <si>
    <t>SID951375081416</t>
  </si>
  <si>
    <t>BC</t>
  </si>
  <si>
    <t>ALMIRAH Making</t>
  </si>
  <si>
    <t>SNEHALATA NAYAK</t>
  </si>
  <si>
    <t>29-Jan-2024</t>
  </si>
  <si>
    <t>09</t>
  </si>
  <si>
    <t>6.23 Yrs</t>
  </si>
  <si>
    <t>20 Oct 2020</t>
  </si>
  <si>
    <t>&gt; 6 to 10 Years</t>
  </si>
  <si>
    <t>09-Mar-2024</t>
  </si>
  <si>
    <t>09-Jul-2025</t>
  </si>
  <si>
    <t>9861419391</t>
  </si>
  <si>
    <t>As per Borrower Statement and Loan card Borrower Paid her EMI on Dt.09-12-2024 of Rs-3900/-, On Dt.09-01-2025 of Rs-3900/- and On Dt.09-03-2025 of Rs-3900/- to LO Ganesh Dalei but LO Ganesh Dalei not posted in FIMO.</t>
  </si>
  <si>
    <t>22-09-2025</t>
  </si>
  <si>
    <t>08:00AM</t>
  </si>
  <si>
    <t>FN25-26-02417</t>
  </si>
  <si>
    <t>FIR Not Filled</t>
  </si>
  <si>
    <t>As per Borrower Statement and Loan card Borrower Paid her EMI on Dt.06-05-2025 of Rs-4620/- to LO Ganesh Dalei but LO Ganesh Dalei not posted in FIMO.Borrower received a Cash Receipt from LO Ganesg Dalei Rs-4260/- LO Written on Cash Receipt but  Actually LO Collected Rs-4620/- from Borrower.
As per Borrower Statement and Loan card Borrower Paid her EMI through PHONE Pe on Dt.08-04-2025 of Rs-2240/- to LO Ganesh Dalei but LO Ganesh Dalei not posted in FIMO.
As per Borrower Statement and Loan card Borrower Paid her EMI on Dt.09-12-2024 of Rs-3900/-, On Dt.09-01-2025 of Rs-3900/- and On Dt.09-03-2025 of Rs-3900/- to LO Ganesh Dalei but LO Ganesh Dalei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</si>
</sst>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X5" sqref="X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OR3107</v>
      </c>
      <c r="D5" s="63" t="str">
        <f>IF('Physical Cash at Safe'!D28="Yes", 'Physical Cash at Safe'!B4, 'Borrower Wise Details'!C5)</f>
        <v>Dhamara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45905</v>
      </c>
      <c r="H5" s="107" t="s">
        <v>252</v>
      </c>
      <c r="I5" s="61">
        <v>45930</v>
      </c>
      <c r="J5" s="74" t="str">
        <f>IF('Physical Cash at Safe'!D28="Yes",'Physical Cash at Safe'!E28,IF('Borrower Wise Details'!D5&lt;&gt;"",'Borrower Wise Details'!D5,""))</f>
        <v>FN25-26-02417</v>
      </c>
      <c r="K5" s="81">
        <v>1</v>
      </c>
      <c r="L5" s="82">
        <v>18560</v>
      </c>
      <c r="M5" s="82">
        <v>0</v>
      </c>
      <c r="N5" s="82" t="s">
        <v>258</v>
      </c>
      <c r="O5" s="82" t="s">
        <v>254</v>
      </c>
      <c r="P5" s="82" t="s">
        <v>255</v>
      </c>
      <c r="Q5" s="82" t="s">
        <v>248</v>
      </c>
      <c r="R5" s="75" t="str">
        <f>IF('Physical Cash at Safe'!$D$28="Yes", 'Physical Cash at Safe'!$A$28, IF('Borrower Wise Details'!F5&lt;&gt;"", 'Borrower Wise Details'!F5, ""))</f>
        <v>Ganesh Dalei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SF0071064</v>
      </c>
      <c r="U5" s="77" t="s">
        <v>259</v>
      </c>
      <c r="V5" s="61">
        <v>45755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257</v>
      </c>
      <c r="Z5" s="61">
        <v>45922</v>
      </c>
      <c r="AA5" s="61">
        <v>45922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18560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18560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45930</v>
      </c>
      <c r="AH5" s="70" t="s">
        <v>335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OR3107</v>
      </c>
      <c r="C5" s="50" t="str">
        <f>IF('Fraud Investigation Report'!D5="", "", 'Fraud Investigation Report'!D5)</f>
        <v>Dhamara</v>
      </c>
      <c r="D5" s="68" t="str">
        <f>IF(OR('Fraud Investigation Report'!R5="", 'Fraud Investigation Report'!R5=0), "", 'Fraud Investigation Report'!R5)</f>
        <v>Ganesh Dalei</v>
      </c>
      <c r="E5" s="68" t="str">
        <f>IF(OR('Fraud Investigation Report'!T5="", 'Fraud Investigation Report'!T5=0), "", 'Fraud Investigation Report'!T5)</f>
        <v>SF0071064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FN25-26-02417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18560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18560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18560</v>
      </c>
      <c r="Q5" s="49"/>
      <c r="R5" s="84" t="s">
        <v>334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260</v>
      </c>
      <c r="B4" s="41" t="s">
        <v>261</v>
      </c>
      <c r="C4" s="41" t="s">
        <v>251</v>
      </c>
      <c r="D4" s="41" t="s">
        <v>251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45922</v>
      </c>
      <c r="C6" s="18">
        <v>45921</v>
      </c>
      <c r="D6" s="18">
        <v>45922</v>
      </c>
      <c r="E6" s="19">
        <v>0.375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68</v>
      </c>
      <c r="C11" s="23">
        <f>B11*A11</f>
        <v>34000</v>
      </c>
      <c r="D11" s="25">
        <v>67</v>
      </c>
      <c r="E11" s="23">
        <f t="shared" ref="E11:E17" si="0">D11*A11</f>
        <v>33500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5</v>
      </c>
      <c r="E12" s="23">
        <f t="shared" si="0"/>
        <v>1000</v>
      </c>
    </row>
    <row r="13" spans="1:5" ht="14.5" x14ac:dyDescent="0.35">
      <c r="A13" s="24">
        <v>100</v>
      </c>
      <c r="B13" s="25">
        <v>9</v>
      </c>
      <c r="C13" s="23">
        <f t="shared" ref="C13:C17" si="1">B13*A13</f>
        <v>900</v>
      </c>
      <c r="D13" s="25">
        <v>4</v>
      </c>
      <c r="E13" s="23">
        <f t="shared" si="0"/>
        <v>400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4</v>
      </c>
      <c r="C15" s="23">
        <f t="shared" si="1"/>
        <v>80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3</v>
      </c>
      <c r="E16" s="23">
        <f t="shared" si="0"/>
        <v>30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5" x14ac:dyDescent="0.35">
      <c r="A19" s="29"/>
      <c r="B19" s="30" t="s">
        <v>76</v>
      </c>
      <c r="C19" s="31">
        <f>SUM(C10:C18)</f>
        <v>34986</v>
      </c>
      <c r="D19" s="30" t="s">
        <v>76</v>
      </c>
      <c r="E19" s="31">
        <f>SUM(E10:E18)</f>
        <v>34986</v>
      </c>
    </row>
    <row r="20" spans="1:5" ht="30" customHeight="1" x14ac:dyDescent="0.35">
      <c r="A20" s="159" t="s">
        <v>97</v>
      </c>
      <c r="B20" s="160"/>
      <c r="C20" s="32">
        <v>34986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" customHeight="1" x14ac:dyDescent="0.35">
      <c r="A30" s="128"/>
      <c r="B30" s="128"/>
      <c r="C30" s="129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6" t="s">
        <v>250</v>
      </c>
      <c r="E32" s="137"/>
    </row>
    <row r="33" spans="1:5" ht="18" customHeight="1" x14ac:dyDescent="0.35">
      <c r="A33" s="37" t="s">
        <v>83</v>
      </c>
      <c r="B33" s="106" t="s">
        <v>267</v>
      </c>
      <c r="C33" s="39" t="s">
        <v>84</v>
      </c>
      <c r="D33" s="131" t="s">
        <v>262</v>
      </c>
      <c r="E33" s="132"/>
    </row>
    <row r="34" spans="1:5" ht="26" x14ac:dyDescent="0.35">
      <c r="A34" s="39" t="s">
        <v>220</v>
      </c>
      <c r="B34" s="38" t="s">
        <v>266</v>
      </c>
      <c r="C34" s="39" t="s">
        <v>221</v>
      </c>
      <c r="D34" s="133" t="s">
        <v>263</v>
      </c>
      <c r="E34" s="134"/>
    </row>
    <row r="35" spans="1:5" ht="26" x14ac:dyDescent="0.35">
      <c r="A35" s="39" t="s">
        <v>222</v>
      </c>
      <c r="B35" s="38" t="s">
        <v>265</v>
      </c>
      <c r="C35" s="39" t="s">
        <v>224</v>
      </c>
      <c r="D35" s="133" t="s">
        <v>264</v>
      </c>
      <c r="E35" s="134"/>
    </row>
    <row r="36" spans="1:5" ht="25.5" customHeight="1" x14ac:dyDescent="0.35">
      <c r="A36" s="39" t="s">
        <v>223</v>
      </c>
      <c r="B36" s="38" t="s">
        <v>256</v>
      </c>
      <c r="C36" s="39" t="s">
        <v>225</v>
      </c>
      <c r="D36" s="133" t="s">
        <v>253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80" zoomScaleNormal="80" workbookViewId="0">
      <selection activeCell="A7" sqref="A7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OR3107</v>
      </c>
      <c r="C5" s="119" t="str">
        <f>IF('Loan Outstanding Report'!$H$5="", "", 'Loan Outstanding Report'!$H$5)</f>
        <v>Dhamara</v>
      </c>
      <c r="D5" s="41" t="s">
        <v>333</v>
      </c>
      <c r="E5" s="65">
        <v>45922</v>
      </c>
      <c r="F5" s="38" t="s">
        <v>280</v>
      </c>
      <c r="G5" s="49" t="s">
        <v>281</v>
      </c>
      <c r="H5" s="49" t="s">
        <v>279</v>
      </c>
      <c r="I5" s="120" t="s">
        <v>283</v>
      </c>
      <c r="J5" s="120" t="s">
        <v>285</v>
      </c>
      <c r="K5" s="120" t="s">
        <v>286</v>
      </c>
      <c r="L5" s="11">
        <v>351495221</v>
      </c>
      <c r="M5" s="65" t="s">
        <v>287</v>
      </c>
      <c r="N5" s="124">
        <v>73000</v>
      </c>
      <c r="O5" s="124">
        <v>3900</v>
      </c>
      <c r="P5" s="121" t="s">
        <v>139</v>
      </c>
      <c r="Q5" s="80">
        <v>45787</v>
      </c>
      <c r="R5" s="124">
        <v>4620</v>
      </c>
      <c r="S5" s="124">
        <v>0</v>
      </c>
      <c r="T5" s="124">
        <v>0</v>
      </c>
      <c r="U5" s="125">
        <f t="shared" ref="U5" si="0">IF(AND(ISBLANK(R5),ISBLANK(S5),ISBLANK(T5)),"",R5-(S5+T5))</f>
        <v>4620</v>
      </c>
      <c r="V5" s="117" t="s">
        <v>201</v>
      </c>
      <c r="W5" s="122" t="s">
        <v>312</v>
      </c>
    </row>
    <row r="6" spans="1:23" ht="25" customHeight="1" x14ac:dyDescent="0.3">
      <c r="A6" s="64">
        <v>2</v>
      </c>
      <c r="B6" s="60" t="str">
        <f>IF(J6&lt;&gt;"", $B$5, "")</f>
        <v>OR3107</v>
      </c>
      <c r="C6" s="119" t="str">
        <f>IF(J6&lt;&gt;"", $C$5, "")</f>
        <v>Dhamara</v>
      </c>
      <c r="D6" s="41" t="str">
        <f t="shared" ref="D6:D70" si="1">IF(J6&lt;&gt;"", $D$5, "")</f>
        <v>FN25-26-02417</v>
      </c>
      <c r="E6" s="65">
        <v>45922</v>
      </c>
      <c r="F6" s="38" t="str">
        <f t="shared" ref="F6:F70" si="2">IF(J6&lt;&gt;"", $F$5, "")</f>
        <v>Ganesh Dalei</v>
      </c>
      <c r="G6" s="49" t="str">
        <f t="shared" ref="G6:G70" si="3">IF(J6&lt;&gt;"", $G$5, "")</f>
        <v>SF0071064</v>
      </c>
      <c r="H6" s="49" t="str">
        <f t="shared" ref="H6:H70" si="4">IF(J6&lt;&gt;"", $H$5, "")</f>
        <v>Loan Officer</v>
      </c>
      <c r="I6" s="120" t="s">
        <v>296</v>
      </c>
      <c r="J6" s="120" t="s">
        <v>298</v>
      </c>
      <c r="K6" s="120" t="s">
        <v>301</v>
      </c>
      <c r="L6" s="11">
        <v>355901989</v>
      </c>
      <c r="M6" s="65" t="s">
        <v>302</v>
      </c>
      <c r="N6" s="124">
        <v>42000</v>
      </c>
      <c r="O6" s="124">
        <v>2240</v>
      </c>
      <c r="P6" s="121" t="s">
        <v>139</v>
      </c>
      <c r="Q6" s="80">
        <v>45755</v>
      </c>
      <c r="R6" s="124">
        <v>2240</v>
      </c>
      <c r="S6" s="124">
        <v>0</v>
      </c>
      <c r="T6" s="124">
        <v>0</v>
      </c>
      <c r="U6" s="125">
        <f t="shared" ref="U6:U69" si="5">IF(AND(ISBLANK(R6),ISBLANK(S6),ISBLANK(T6)),"",R6-(S6+T6))</f>
        <v>2240</v>
      </c>
      <c r="V6" s="117" t="s">
        <v>202</v>
      </c>
      <c r="W6" s="122" t="s">
        <v>311</v>
      </c>
    </row>
    <row r="7" spans="1:23" ht="25" customHeight="1" x14ac:dyDescent="0.3">
      <c r="A7" s="64">
        <v>3</v>
      </c>
      <c r="B7" s="60" t="str">
        <f t="shared" ref="B7:B70" si="6">IF(J7&lt;&gt;"", $B$5, "")</f>
        <v>OR3107</v>
      </c>
      <c r="C7" s="119" t="str">
        <f t="shared" ref="C7:C70" si="7">IF(J7&lt;&gt;"", $C$5, "")</f>
        <v>Dhamara</v>
      </c>
      <c r="D7" s="41" t="str">
        <f t="shared" si="1"/>
        <v>FN25-26-02417</v>
      </c>
      <c r="E7" s="65">
        <v>45922</v>
      </c>
      <c r="F7" s="38" t="str">
        <f t="shared" si="2"/>
        <v>Ganesh Dalei</v>
      </c>
      <c r="G7" s="49" t="str">
        <f t="shared" si="3"/>
        <v>SF0071064</v>
      </c>
      <c r="H7" s="49" t="str">
        <f t="shared" si="4"/>
        <v>Loan Officer</v>
      </c>
      <c r="I7" s="120" t="s">
        <v>316</v>
      </c>
      <c r="J7" s="120" t="s">
        <v>318</v>
      </c>
      <c r="K7" s="120" t="s">
        <v>321</v>
      </c>
      <c r="L7" s="11">
        <v>354911023</v>
      </c>
      <c r="M7" s="65" t="s">
        <v>322</v>
      </c>
      <c r="N7" s="124">
        <v>73000</v>
      </c>
      <c r="O7" s="124">
        <v>3900</v>
      </c>
      <c r="P7" s="121" t="s">
        <v>139</v>
      </c>
      <c r="Q7" s="80">
        <v>45635</v>
      </c>
      <c r="R7" s="124">
        <v>3900</v>
      </c>
      <c r="S7" s="124">
        <v>0</v>
      </c>
      <c r="T7" s="124">
        <v>0</v>
      </c>
      <c r="U7" s="125">
        <f t="shared" si="5"/>
        <v>3900</v>
      </c>
      <c r="V7" s="117" t="s">
        <v>201</v>
      </c>
      <c r="W7" s="122" t="s">
        <v>330</v>
      </c>
    </row>
    <row r="8" spans="1:23" ht="25" customHeight="1" x14ac:dyDescent="0.3">
      <c r="A8" s="64">
        <v>4</v>
      </c>
      <c r="B8" s="60" t="str">
        <f t="shared" si="6"/>
        <v>OR3107</v>
      </c>
      <c r="C8" s="119" t="str">
        <f t="shared" si="7"/>
        <v>Dhamara</v>
      </c>
      <c r="D8" s="41" t="str">
        <f t="shared" si="1"/>
        <v>FN25-26-02417</v>
      </c>
      <c r="E8" s="65">
        <v>45922</v>
      </c>
      <c r="F8" s="38" t="str">
        <f t="shared" si="2"/>
        <v>Ganesh Dalei</v>
      </c>
      <c r="G8" s="49" t="str">
        <f t="shared" si="3"/>
        <v>SF0071064</v>
      </c>
      <c r="H8" s="49" t="str">
        <f t="shared" si="4"/>
        <v>Loan Officer</v>
      </c>
      <c r="I8" s="120" t="s">
        <v>316</v>
      </c>
      <c r="J8" s="120" t="s">
        <v>318</v>
      </c>
      <c r="K8" s="120" t="s">
        <v>321</v>
      </c>
      <c r="L8" s="11">
        <v>354911023</v>
      </c>
      <c r="M8" s="65" t="s">
        <v>322</v>
      </c>
      <c r="N8" s="124">
        <v>73000</v>
      </c>
      <c r="O8" s="124">
        <v>3900</v>
      </c>
      <c r="P8" s="121" t="s">
        <v>139</v>
      </c>
      <c r="Q8" s="80">
        <v>45666</v>
      </c>
      <c r="R8" s="124">
        <v>3900</v>
      </c>
      <c r="S8" s="124">
        <v>0</v>
      </c>
      <c r="T8" s="124">
        <v>0</v>
      </c>
      <c r="U8" s="125">
        <f t="shared" si="5"/>
        <v>3900</v>
      </c>
      <c r="V8" s="117" t="s">
        <v>201</v>
      </c>
      <c r="W8" s="122" t="s">
        <v>330</v>
      </c>
    </row>
    <row r="9" spans="1:23" ht="25" customHeight="1" x14ac:dyDescent="0.3">
      <c r="A9" s="64">
        <v>5</v>
      </c>
      <c r="B9" s="60" t="str">
        <f t="shared" si="6"/>
        <v>OR3107</v>
      </c>
      <c r="C9" s="119" t="str">
        <f t="shared" si="7"/>
        <v>Dhamara</v>
      </c>
      <c r="D9" s="41" t="str">
        <f t="shared" si="1"/>
        <v>FN25-26-02417</v>
      </c>
      <c r="E9" s="65">
        <v>45922</v>
      </c>
      <c r="F9" s="38" t="str">
        <f t="shared" si="2"/>
        <v>Ganesh Dalei</v>
      </c>
      <c r="G9" s="49" t="str">
        <f t="shared" si="3"/>
        <v>SF0071064</v>
      </c>
      <c r="H9" s="49" t="str">
        <f t="shared" si="4"/>
        <v>Loan Officer</v>
      </c>
      <c r="I9" s="120" t="s">
        <v>316</v>
      </c>
      <c r="J9" s="120" t="s">
        <v>318</v>
      </c>
      <c r="K9" s="120" t="s">
        <v>321</v>
      </c>
      <c r="L9" s="11">
        <v>354911023</v>
      </c>
      <c r="M9" s="65" t="s">
        <v>322</v>
      </c>
      <c r="N9" s="124">
        <v>73000</v>
      </c>
      <c r="O9" s="124">
        <v>3900</v>
      </c>
      <c r="P9" s="121" t="s">
        <v>139</v>
      </c>
      <c r="Q9" s="80">
        <v>45725</v>
      </c>
      <c r="R9" s="124">
        <v>3900</v>
      </c>
      <c r="S9" s="124">
        <v>0</v>
      </c>
      <c r="T9" s="124">
        <v>0</v>
      </c>
      <c r="U9" s="125">
        <f t="shared" si="5"/>
        <v>3900</v>
      </c>
      <c r="V9" s="117" t="s">
        <v>201</v>
      </c>
      <c r="W9" s="122" t="s">
        <v>330</v>
      </c>
    </row>
    <row r="10" spans="1:23" ht="25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I1" zoomScale="80" zoomScaleNormal="80" workbookViewId="0">
      <selection activeCell="BI7" sqref="BI7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 t="s">
        <v>331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331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332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268</v>
      </c>
      <c r="C5" s="38" t="s">
        <v>247</v>
      </c>
      <c r="D5" s="38" t="s">
        <v>251</v>
      </c>
      <c r="E5" s="38" t="s">
        <v>251</v>
      </c>
      <c r="F5" s="38" t="s">
        <v>251</v>
      </c>
      <c r="G5" s="84" t="s">
        <v>260</v>
      </c>
      <c r="H5" s="38" t="s">
        <v>261</v>
      </c>
      <c r="I5" s="84">
        <v>204367</v>
      </c>
      <c r="J5" s="38" t="s">
        <v>282</v>
      </c>
      <c r="K5" s="84">
        <v>204367</v>
      </c>
      <c r="L5" s="84" t="s">
        <v>273</v>
      </c>
      <c r="M5" s="38" t="s">
        <v>274</v>
      </c>
      <c r="N5" s="84">
        <v>86339</v>
      </c>
      <c r="O5" s="84" t="s">
        <v>283</v>
      </c>
      <c r="P5" s="84">
        <v>121390</v>
      </c>
      <c r="Q5" s="38" t="s">
        <v>284</v>
      </c>
      <c r="R5" s="38" t="s">
        <v>269</v>
      </c>
      <c r="S5" s="84" t="s">
        <v>285</v>
      </c>
      <c r="T5" s="84" t="s">
        <v>285</v>
      </c>
      <c r="U5" s="84" t="s">
        <v>270</v>
      </c>
      <c r="V5" s="84" t="s">
        <v>271</v>
      </c>
      <c r="W5" s="84">
        <v>541</v>
      </c>
      <c r="X5" s="38" t="s">
        <v>272</v>
      </c>
      <c r="Y5" s="84">
        <v>351495221</v>
      </c>
      <c r="Z5" s="38" t="s">
        <v>286</v>
      </c>
      <c r="AA5" s="108" t="s">
        <v>287</v>
      </c>
      <c r="AB5" s="84">
        <v>73000</v>
      </c>
      <c r="AC5" s="108" t="s">
        <v>288</v>
      </c>
      <c r="AD5" s="84">
        <v>24</v>
      </c>
      <c r="AE5" s="84" t="s">
        <v>275</v>
      </c>
      <c r="AF5" s="84" t="s">
        <v>289</v>
      </c>
      <c r="AG5" s="108" t="s">
        <v>290</v>
      </c>
      <c r="AH5" s="84" t="s">
        <v>291</v>
      </c>
      <c r="AI5" s="108" t="s">
        <v>292</v>
      </c>
      <c r="AJ5" s="84">
        <v>3900</v>
      </c>
      <c r="AK5" s="84">
        <v>3900</v>
      </c>
      <c r="AL5" s="108" t="s">
        <v>293</v>
      </c>
      <c r="AM5" s="84">
        <v>68473.09</v>
      </c>
      <c r="AN5" s="112">
        <v>21226.91</v>
      </c>
      <c r="AO5" s="112">
        <v>89700</v>
      </c>
      <c r="AP5" s="112">
        <v>4526.91</v>
      </c>
      <c r="AQ5" s="112">
        <v>93.09</v>
      </c>
      <c r="AR5" s="112">
        <v>4620</v>
      </c>
      <c r="AS5" s="112">
        <v>4526.91</v>
      </c>
      <c r="AT5" s="112">
        <v>93.09</v>
      </c>
      <c r="AU5" s="112">
        <v>4620</v>
      </c>
      <c r="AV5" s="84">
        <v>28</v>
      </c>
      <c r="AW5" s="84"/>
      <c r="AX5" s="84"/>
      <c r="AY5" s="108"/>
      <c r="AZ5" s="84"/>
      <c r="BA5" s="84"/>
      <c r="BB5" s="84" t="s">
        <v>276</v>
      </c>
      <c r="BC5" s="84" t="s">
        <v>277</v>
      </c>
      <c r="BD5" s="108"/>
      <c r="BE5" s="84">
        <v>0</v>
      </c>
      <c r="BF5" s="38" t="s">
        <v>285</v>
      </c>
      <c r="BG5" s="84" t="s">
        <v>294</v>
      </c>
      <c r="BH5" s="114" t="s">
        <v>278</v>
      </c>
      <c r="BI5" s="38" t="s">
        <v>110</v>
      </c>
      <c r="BJ5" s="85">
        <v>45922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4620</v>
      </c>
      <c r="BQ5" s="117" t="s">
        <v>201</v>
      </c>
      <c r="BR5" s="118" t="s">
        <v>312</v>
      </c>
    </row>
    <row r="6" spans="1:70" s="113" customFormat="1" ht="15" customHeight="1" x14ac:dyDescent="0.35">
      <c r="A6" s="84">
        <v>2</v>
      </c>
      <c r="B6" s="38" t="s">
        <v>268</v>
      </c>
      <c r="C6" s="38" t="s">
        <v>247</v>
      </c>
      <c r="D6" s="38" t="s">
        <v>251</v>
      </c>
      <c r="E6" s="38" t="s">
        <v>251</v>
      </c>
      <c r="F6" s="38" t="s">
        <v>251</v>
      </c>
      <c r="G6" s="84" t="s">
        <v>260</v>
      </c>
      <c r="H6" s="38" t="s">
        <v>261</v>
      </c>
      <c r="I6" s="84">
        <v>52121</v>
      </c>
      <c r="J6" s="38" t="s">
        <v>295</v>
      </c>
      <c r="K6" s="84">
        <v>52121</v>
      </c>
      <c r="L6" s="84" t="s">
        <v>273</v>
      </c>
      <c r="M6" s="38" t="s">
        <v>274</v>
      </c>
      <c r="N6" s="84">
        <v>320433</v>
      </c>
      <c r="O6" s="84" t="s">
        <v>296</v>
      </c>
      <c r="P6" s="84">
        <v>444612</v>
      </c>
      <c r="Q6" s="38" t="s">
        <v>297</v>
      </c>
      <c r="R6" s="38" t="s">
        <v>269</v>
      </c>
      <c r="S6" s="84" t="s">
        <v>298</v>
      </c>
      <c r="T6" s="84" t="s">
        <v>298</v>
      </c>
      <c r="U6" s="84" t="s">
        <v>299</v>
      </c>
      <c r="V6" s="84" t="s">
        <v>271</v>
      </c>
      <c r="W6" s="84">
        <v>0</v>
      </c>
      <c r="X6" s="38" t="s">
        <v>300</v>
      </c>
      <c r="Y6" s="84">
        <v>355901989</v>
      </c>
      <c r="Z6" s="38" t="s">
        <v>301</v>
      </c>
      <c r="AA6" s="108" t="s">
        <v>302</v>
      </c>
      <c r="AB6" s="84">
        <v>42000</v>
      </c>
      <c r="AC6" s="108" t="s">
        <v>303</v>
      </c>
      <c r="AD6" s="84">
        <v>24</v>
      </c>
      <c r="AE6" s="84" t="s">
        <v>304</v>
      </c>
      <c r="AF6" s="84" t="s">
        <v>305</v>
      </c>
      <c r="AG6" s="108" t="s">
        <v>306</v>
      </c>
      <c r="AH6" s="84" t="s">
        <v>307</v>
      </c>
      <c r="AI6" s="108" t="s">
        <v>308</v>
      </c>
      <c r="AJ6" s="84">
        <v>2240</v>
      </c>
      <c r="AK6" s="84">
        <v>2240</v>
      </c>
      <c r="AL6" s="108" t="s">
        <v>309</v>
      </c>
      <c r="AM6" s="84">
        <v>22164.77</v>
      </c>
      <c r="AN6" s="112">
        <v>9195.23</v>
      </c>
      <c r="AO6" s="112">
        <v>31360</v>
      </c>
      <c r="AP6" s="112">
        <v>19835.23</v>
      </c>
      <c r="AQ6" s="112">
        <v>2337.77</v>
      </c>
      <c r="AR6" s="112">
        <v>22173</v>
      </c>
      <c r="AS6" s="112">
        <v>7523.24</v>
      </c>
      <c r="AT6" s="112">
        <v>1436.76</v>
      </c>
      <c r="AU6" s="112">
        <v>8960</v>
      </c>
      <c r="AV6" s="84">
        <v>18</v>
      </c>
      <c r="AW6" s="84"/>
      <c r="AX6" s="84"/>
      <c r="AY6" s="108"/>
      <c r="AZ6" s="84"/>
      <c r="BA6" s="84"/>
      <c r="BB6" s="84" t="s">
        <v>276</v>
      </c>
      <c r="BC6" s="84" t="s">
        <v>277</v>
      </c>
      <c r="BD6" s="108"/>
      <c r="BE6" s="84">
        <v>0</v>
      </c>
      <c r="BF6" s="38" t="s">
        <v>298</v>
      </c>
      <c r="BG6" s="84" t="s">
        <v>310</v>
      </c>
      <c r="BH6" s="114" t="s">
        <v>278</v>
      </c>
      <c r="BI6" s="38" t="s">
        <v>110</v>
      </c>
      <c r="BJ6" s="85">
        <v>45922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2240</v>
      </c>
      <c r="BQ6" s="117" t="s">
        <v>202</v>
      </c>
      <c r="BR6" s="118" t="s">
        <v>311</v>
      </c>
    </row>
    <row r="7" spans="1:70" s="113" customFormat="1" ht="15" customHeight="1" x14ac:dyDescent="0.35">
      <c r="A7" s="84">
        <v>3</v>
      </c>
      <c r="B7" s="38" t="s">
        <v>268</v>
      </c>
      <c r="C7" s="38" t="s">
        <v>247</v>
      </c>
      <c r="D7" s="38" t="s">
        <v>251</v>
      </c>
      <c r="E7" s="38" t="s">
        <v>251</v>
      </c>
      <c r="F7" s="38" t="s">
        <v>251</v>
      </c>
      <c r="G7" s="84" t="s">
        <v>260</v>
      </c>
      <c r="H7" s="38" t="s">
        <v>261</v>
      </c>
      <c r="I7" s="84">
        <v>204380</v>
      </c>
      <c r="J7" s="38" t="s">
        <v>313</v>
      </c>
      <c r="K7" s="84">
        <v>204380</v>
      </c>
      <c r="L7" s="84" t="s">
        <v>314</v>
      </c>
      <c r="M7" s="38" t="s">
        <v>315</v>
      </c>
      <c r="N7" s="84">
        <v>86216</v>
      </c>
      <c r="O7" s="84" t="s">
        <v>316</v>
      </c>
      <c r="P7" s="84">
        <v>666607</v>
      </c>
      <c r="Q7" s="38" t="s">
        <v>317</v>
      </c>
      <c r="R7" s="38" t="s">
        <v>269</v>
      </c>
      <c r="S7" s="84" t="s">
        <v>318</v>
      </c>
      <c r="T7" s="84" t="s">
        <v>318</v>
      </c>
      <c r="U7" s="84" t="s">
        <v>319</v>
      </c>
      <c r="V7" s="84" t="s">
        <v>271</v>
      </c>
      <c r="W7" s="84">
        <v>0</v>
      </c>
      <c r="X7" s="38" t="s">
        <v>320</v>
      </c>
      <c r="Y7" s="84">
        <v>354911023</v>
      </c>
      <c r="Z7" s="38" t="s">
        <v>321</v>
      </c>
      <c r="AA7" s="108" t="s">
        <v>322</v>
      </c>
      <c r="AB7" s="84">
        <v>73000</v>
      </c>
      <c r="AC7" s="108" t="s">
        <v>323</v>
      </c>
      <c r="AD7" s="84">
        <v>24</v>
      </c>
      <c r="AE7" s="84" t="s">
        <v>275</v>
      </c>
      <c r="AF7" s="84" t="s">
        <v>324</v>
      </c>
      <c r="AG7" s="108" t="s">
        <v>325</v>
      </c>
      <c r="AH7" s="84" t="s">
        <v>326</v>
      </c>
      <c r="AI7" s="108" t="s">
        <v>327</v>
      </c>
      <c r="AJ7" s="84">
        <v>3900</v>
      </c>
      <c r="AK7" s="84">
        <v>3900</v>
      </c>
      <c r="AL7" s="108" t="s">
        <v>328</v>
      </c>
      <c r="AM7" s="84">
        <v>37538.79</v>
      </c>
      <c r="AN7" s="112">
        <v>17061.21</v>
      </c>
      <c r="AO7" s="112">
        <v>54600</v>
      </c>
      <c r="AP7" s="112">
        <v>35461.21</v>
      </c>
      <c r="AQ7" s="112">
        <v>4270.79</v>
      </c>
      <c r="AR7" s="112">
        <v>39732</v>
      </c>
      <c r="AS7" s="112">
        <v>16465.02</v>
      </c>
      <c r="AT7" s="112">
        <v>3034.98</v>
      </c>
      <c r="AU7" s="112">
        <v>19500</v>
      </c>
      <c r="AV7" s="84">
        <v>19</v>
      </c>
      <c r="AW7" s="84"/>
      <c r="AX7" s="84"/>
      <c r="AY7" s="108"/>
      <c r="AZ7" s="84"/>
      <c r="BA7" s="84"/>
      <c r="BB7" s="84" t="s">
        <v>276</v>
      </c>
      <c r="BC7" s="84" t="s">
        <v>277</v>
      </c>
      <c r="BD7" s="108"/>
      <c r="BE7" s="84">
        <v>0</v>
      </c>
      <c r="BF7" s="38" t="s">
        <v>318</v>
      </c>
      <c r="BG7" s="84" t="s">
        <v>329</v>
      </c>
      <c r="BH7" s="114" t="s">
        <v>278</v>
      </c>
      <c r="BI7" s="38" t="s">
        <v>110</v>
      </c>
      <c r="BJ7" s="85">
        <v>45922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11700</v>
      </c>
      <c r="BQ7" s="117" t="s">
        <v>201</v>
      </c>
      <c r="BR7" s="118" t="s">
        <v>330</v>
      </c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2025-09-30T09:46:44Z</dcterms:modified>
</cp:coreProperties>
</file>