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13_ncr:1_{C39D47C4-4294-4ED7-83E0-E6B557BDBD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<sst xmlns="http://schemas.openxmlformats.org/spreadsheetml/2006/main" count="307" uniqueCount="273">
  <si>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</si>
  <si>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</si>
  <si>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</si>
  <si>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</si>
  <si>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</si>
  <si>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</si>
  <si>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</si>
  <si>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</si>
  <si>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</si>
  <si>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</si>
  <si>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</si>
  <si>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</si>
  <si>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</si>
  <si>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</si>
  <si>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</si>
  <si>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</si>
  <si>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</si>
  <si>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</si>
  <si>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</si>
  <si>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</si>
  <si>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</si>
  <si>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</si>
  <si>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</si>
  <si>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</si>
  <si>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</si>
  <si>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</si>
  <si>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</si>
  <si>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</si>
  <si>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</si>
  <si>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</si>
  <si>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</si>
  <si>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</si>
  <si>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</si>
  <si>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</si>
  <si>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</si>
  <si>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</si>
  <si>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</si>
  <si>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</si>
  <si>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</si>
  <si>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</si>
  <si>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</si>
  <si>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</si>
  <si>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</si>
  <si>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</si>
  <si>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</si>
  <si>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</si>
  <si>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</si>
  <si>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</si>
  <si>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</si>
  <si>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</si>
  <si>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</si>
  <si>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</si>
  <si>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</si>
  <si>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</si>
  <si>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</si>
  <si>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</si>
  <si>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</si>
  <si>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</si>
  <si>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</si>
  <si>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</si>
  <si>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</si>
  <si>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</si>
  <si>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</si>
  <si>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</si>
  <si>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</si>
  <si>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</si>
  <si>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</si>
  <si>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</si>
  <si>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</si>
  <si>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</si>
  <si>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</si>
  <si>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</si>
  <si>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</si>
  <si>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</si>
  <si>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</si>
  <si>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</si>
  <si>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</si>
  <si>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</si>
  <si>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</si>
  <si>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</si>
  <si>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</si>
  <si>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</si>
  <si>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</si>
  <si>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</si>
  <si>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</si>
  <si>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</si>
  <si>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</si>
  <si>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</si>
  <si>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</si>
  <si>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</si>
  <si>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</si>
  <si>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</si>
  <si>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</si>
  <si>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</si>
  <si>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</si>
  <si>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</si>
  <si>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</si>
  <si>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</si>
  <si>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</si>
  <si>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</si>
  <si>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</si>
  <si>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</si>
  <si>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</si>
  <si>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</si>
  <si>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</si>
  <si>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</si>
  <si>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</si>
  <si>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</si>
  <si>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</si>
  <si>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</si>
  <si>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</si>
  <si>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</si>
  <si>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</si>
  <si>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</si>
  <si>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</si>
  <si>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</si>
  <si>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</si>
  <si>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</si>
  <si>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</si>
  <si>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</si>
  <si>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</si>
  <si>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</si>
  <si>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</si>
  <si>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</si>
  <si>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</si>
  <si>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</si>
  <si>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</si>
  <si>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</si>
  <si>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</si>
  <si>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</si>
  <si>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</si>
  <si>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</si>
  <si>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</si>
  <si>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</si>
  <si>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</si>
  <si>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</si>
  <si>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</si>
  <si>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</si>
  <si>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</si>
  <si>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</si>
  <si>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</si>
  <si>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</si>
  <si>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</si>
  <si>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</si>
  <si>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</si>
  <si>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</si>
  <si>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</si>
  <si>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</si>
  <si>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</si>
  <si>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</si>
  <si>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</si>
  <si>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</si>
  <si>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</si>
  <si>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</si>
  <si>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</si>
  <si>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</si>
  <si>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</si>
  <si>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</si>
  <si>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</si>
  <si>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</si>
  <si>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</si>
  <si>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</si>
  <si>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</si>
  <si>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</si>
  <si>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</si>
  <si>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</si>
  <si>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</si>
  <si>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</si>
  <si>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</si>
  <si>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</si>
  <si>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</si>
  <si>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</si>
  <si>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</si>
  <si>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</si>
  <si>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</si>
  <si>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</si>
  <si>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</si>
  <si>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</si>
  <si>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</si>
  <si>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</si>
  <si>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</si>
  <si>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</si>
  <si>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</si>
  <si>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</si>
  <si>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</si>
  <si>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</si>
  <si>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</si>
  <si>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</si>
  <si>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</si>
  <si>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</si>
  <si>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</si>
  <si>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</si>
  <si>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</si>
  <si>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</si>
  <si>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</si>
  <si>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</si>
  <si>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</si>
  <si>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</si>
  <si>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</si>
  <si>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</si>
  <si>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</si>
  <si>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</si>
  <si>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</si>
  <si>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</si>
  <si>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</si>
  <si>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</si>
  <si>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</si>
  <si>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</si>
  <si>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</si>
  <si>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</si>
  <si>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</si>
  <si>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</si>
  <si>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</si>
  <si>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</si>
  <si>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</si>
  <si>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</si>
  <si>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</si>
  <si>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</si>
  <si>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</si>
  <si>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</si>
  <si>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</si>
  <si>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</si>
  <si>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</si>
  <si>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</si>
  <si>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</si>
  <si>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</si>
  <si>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</si>
  <si>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</si>
  <si>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</si>
  <si>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</si>
  <si>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</si>
  <si>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</si>
  <si>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</si>
  <si>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</si>
  <si>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</si>
  <si>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</si>
  <si>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</si>
  <si>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</si>
  <si>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</si>
  <si>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</si>
  <si>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</si>
  <si>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</si>
  <si>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</si>
  <si>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</si>
  <si>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</si>
  <si>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</si>
  <si>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</si>
  <si>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</si>
  <si>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</si>
  <si>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</si>
  <si>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</si>
  <si>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</si>
  <si>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IA</t>
  </si>
  <si>
    <t>BM</t>
  </si>
  <si>
    <t>Completed-Report Submitted</t>
  </si>
  <si>
    <t>BH3661</t>
  </si>
  <si>
    <t>Majhauliya</t>
  </si>
  <si>
    <t>Sugauli</t>
  </si>
  <si>
    <t>Siwan</t>
  </si>
  <si>
    <t>Motihari</t>
  </si>
  <si>
    <t>Previous cash shortage on dated-29/09/2025 amount-69272/- deposited in HO account.</t>
  </si>
  <si>
    <t>Dharmjit Kumar</t>
  </si>
  <si>
    <t>SF0077247</t>
  </si>
  <si>
    <t>FN25-26-02420</t>
  </si>
  <si>
    <t>G1</t>
  </si>
  <si>
    <t>G2</t>
  </si>
  <si>
    <t>Tinku Kumar</t>
  </si>
  <si>
    <t>SF0082543</t>
  </si>
  <si>
    <t>Jitendra Kumar/SF0078833</t>
  </si>
  <si>
    <t>Rakesh Kumar Singh/SF0007606</t>
  </si>
  <si>
    <t>Alok Kumar Raju/SF0091403</t>
  </si>
  <si>
    <t>Baban Kumar Ram/SF0064392</t>
  </si>
  <si>
    <t>As per IA verification Rs.69272/- not available in locker on dated 29/09/2025,after asking to BM he told that amount available in personal account,after verification amount deposited in HO account on next day.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</si>
</sst>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Majhauliya</v>
      </c>
      <c r="D5" s="63" t="str">
        <f>IF('Physical Cash at Safe'!D28="Yes", 'Physical Cash at Safe'!A4, 'Borrower Wise Details'!C5)</f>
        <v>BH3661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45929</v>
      </c>
      <c r="H5" s="106" t="s">
        <v>252</v>
      </c>
      <c r="I5" s="61">
        <v>45930</v>
      </c>
      <c r="J5" s="74" t="str">
        <f>IF('Physical Cash at Safe'!D28="Yes",'Physical Cash at Safe'!E28,IF('Borrower Wise Details'!D5&lt;&gt;"",'Borrower Wise Details'!D5,""))</f>
        <v>FN25-26-02420</v>
      </c>
      <c r="K5" s="81">
        <v>0</v>
      </c>
      <c r="L5" s="82">
        <v>69272</v>
      </c>
      <c r="M5" s="82">
        <v>69272</v>
      </c>
      <c r="N5" s="82" t="s">
        <v>268</v>
      </c>
      <c r="O5" s="82" t="s">
        <v>271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Dharmjit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SF0077247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254</v>
      </c>
      <c r="Z5" s="61">
        <v>45930</v>
      </c>
      <c r="AA5" s="61">
        <v>45930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69272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69272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45960</v>
      </c>
      <c r="AH5" s="70" t="s">
        <v>272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Majhauliya</v>
      </c>
      <c r="C5" s="50" t="str">
        <f>IF('Fraud Investigation Report'!D5="", "", 'Fraud Investigation Report'!D5)</f>
        <v>BH3661</v>
      </c>
      <c r="D5" s="68" t="str">
        <f>IF(OR('Fraud Investigation Report'!R5="", 'Fraud Investigation Report'!R5=0), "", 'Fraud Investigation Report'!R5)</f>
        <v>Dharmjit Kumar</v>
      </c>
      <c r="E5" s="68" t="str">
        <f>IF(OR('Fraud Investigation Report'!T5="", 'Fraud Investigation Report'!T5=0), "", 'Fraud Investigation Report'!T5)</f>
        <v>SF0077247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FN25-26-02420</v>
      </c>
      <c r="H5" s="69">
        <f>IF(OR(ISNUMBER(SEARCH("Safe Locker Cash Siphoned Off",'Fraud Investigation Report'!W5)), ISNUMBER(SEARCH("Safe Locker Cash Siphoned Off",'Fraud Investigation Report'!X5))), 'Physical Cash at Safe'!$A$30, "")</f>
        <v>69272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69272</v>
      </c>
      <c r="O5" s="69">
        <f>IF('Fraud Investigation Report'!AD5="", "", 'Fraud Investigation Report'!AD5)</f>
        <v>69272</v>
      </c>
      <c r="P5" s="125">
        <f>IF(AND(N5="", O5=""), "", IF(O5="", N5, N5 - IF(ISNUMBER(O5), O5, 0)))</f>
        <v>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3" sqref="D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256</v>
      </c>
      <c r="C4" s="41" t="s">
        <v>257</v>
      </c>
      <c r="D4" s="41" t="s">
        <v>258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45929</v>
      </c>
      <c r="C6" s="18">
        <v>45928</v>
      </c>
      <c r="D6" s="18">
        <v>45929</v>
      </c>
      <c r="E6" s="19">
        <v>0.27083333333333331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194</v>
      </c>
      <c r="C11" s="23">
        <f>B11*A11</f>
        <v>97000</v>
      </c>
      <c r="D11" s="25">
        <v>61</v>
      </c>
      <c r="E11" s="23">
        <f t="shared" ref="E11:E17" si="0">D11*A11</f>
        <v>30500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110</v>
      </c>
      <c r="C13" s="23">
        <f t="shared" ref="C13:C17" si="1">B13*A13</f>
        <v>11000</v>
      </c>
      <c r="D13" s="25">
        <v>93</v>
      </c>
      <c r="E13" s="23">
        <f t="shared" si="0"/>
        <v>9300</v>
      </c>
    </row>
    <row r="14" spans="1:5" ht="14.4" x14ac:dyDescent="0.3">
      <c r="A14" s="24">
        <v>50</v>
      </c>
      <c r="B14" s="25">
        <v>12</v>
      </c>
      <c r="C14" s="23">
        <f t="shared" si="1"/>
        <v>600</v>
      </c>
      <c r="D14" s="25">
        <v>20</v>
      </c>
      <c r="E14" s="23">
        <f t="shared" si="0"/>
        <v>1000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112672</v>
      </c>
      <c r="D19" s="30" t="s">
        <v>76</v>
      </c>
      <c r="E19" s="31">
        <f>SUM(E10:E18)</f>
        <v>43400</v>
      </c>
    </row>
    <row r="20" spans="1:5" ht="30" customHeight="1" x14ac:dyDescent="0.3">
      <c r="A20" s="148" t="s">
        <v>97</v>
      </c>
      <c r="B20" s="149"/>
      <c r="C20" s="32">
        <v>112672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69272</v>
      </c>
      <c r="D23" s="53" t="s">
        <v>215</v>
      </c>
      <c r="E23" s="34"/>
    </row>
    <row r="24" spans="1:5" ht="82.5" customHeight="1" x14ac:dyDescent="0.3">
      <c r="A24" s="33" t="s">
        <v>80</v>
      </c>
      <c r="B24" s="135" t="s">
        <v>260</v>
      </c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261</v>
      </c>
      <c r="B28" s="41" t="s">
        <v>262</v>
      </c>
      <c r="C28" s="43" t="s">
        <v>253</v>
      </c>
      <c r="D28" s="43" t="s">
        <v>244</v>
      </c>
      <c r="E28" s="79" t="s">
        <v>263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126">
        <v>69272</v>
      </c>
      <c r="B30" s="126">
        <v>69272</v>
      </c>
      <c r="C30" s="127">
        <f>A30-B30</f>
        <v>0</v>
      </c>
      <c r="D30" s="163" t="s">
        <v>191</v>
      </c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8" t="s">
        <v>248</v>
      </c>
      <c r="E32" s="159"/>
    </row>
    <row r="33" spans="1:5" ht="18" customHeight="1" x14ac:dyDescent="0.3">
      <c r="A33" s="37" t="s">
        <v>83</v>
      </c>
      <c r="B33" s="130" t="s">
        <v>264</v>
      </c>
      <c r="C33" s="39" t="s">
        <v>84</v>
      </c>
      <c r="D33" s="152" t="s">
        <v>265</v>
      </c>
      <c r="E33" s="153"/>
    </row>
    <row r="34" spans="1:5" ht="27.6" x14ac:dyDescent="0.3">
      <c r="A34" s="39" t="s">
        <v>220</v>
      </c>
      <c r="B34" s="131" t="s">
        <v>261</v>
      </c>
      <c r="C34" s="39" t="s">
        <v>221</v>
      </c>
      <c r="D34" s="154" t="s">
        <v>266</v>
      </c>
      <c r="E34" s="155"/>
    </row>
    <row r="35" spans="1:5" ht="27.6" x14ac:dyDescent="0.3">
      <c r="A35" s="39" t="s">
        <v>222</v>
      </c>
      <c r="B35" s="131" t="s">
        <v>262</v>
      </c>
      <c r="C35" s="39" t="s">
        <v>224</v>
      </c>
      <c r="D35" s="154" t="s">
        <v>267</v>
      </c>
      <c r="E35" s="155"/>
    </row>
    <row r="36" spans="1:5" ht="25.5" customHeight="1" x14ac:dyDescent="0.3">
      <c r="A36" s="39" t="s">
        <v>223</v>
      </c>
      <c r="B36" s="38" t="s">
        <v>253</v>
      </c>
      <c r="C36" s="39" t="s">
        <v>225</v>
      </c>
      <c r="D36" s="156" t="s">
        <v>251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110" zoomScaleNormal="11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38"/>
      <c r="G5" s="133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2025-10-30T12:41:35Z</dcterms:modified>
</cp:coreProperties>
</file>