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3_ncr:1_{6477875D-5F23-4512-A00D-D5397C5200A1}" xr6:coauthVersionLast="47" xr6:coauthVersionMax="47" xr10:uidLastSave="{456C8613-ED00-4CB7-99B4-9BC5F4C80CF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D5" i="7" l="1"/>
  <c r="C5" i="7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<sst xmlns="http://schemas.openxmlformats.org/spreadsheetml/2006/main" count="308" uniqueCount="276">
  <si>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</si>
  <si>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</si>
  <si>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</si>
  <si>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</si>
  <si>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</si>
  <si>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</si>
  <si>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</si>
  <si>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</si>
  <si>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</si>
  <si>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</si>
  <si>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</si>
  <si>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</si>
  <si>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</si>
  <si>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</si>
  <si>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</si>
  <si>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</si>
  <si>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</si>
  <si>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</si>
  <si>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</si>
  <si>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</si>
  <si>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</si>
  <si>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</si>
  <si>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</si>
  <si>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</si>
  <si>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</si>
  <si>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</si>
  <si>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</si>
  <si>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</si>
  <si>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</si>
  <si>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</si>
  <si>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</si>
  <si>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</si>
  <si>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</si>
  <si>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</si>
  <si>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</si>
  <si>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</si>
  <si>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</si>
  <si>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</si>
  <si>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</si>
  <si>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</si>
  <si>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</si>
  <si>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</si>
  <si>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</si>
  <si>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</si>
  <si>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</si>
  <si>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</si>
  <si>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</si>
  <si>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</si>
  <si>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</si>
  <si>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</si>
  <si>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</si>
  <si>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</si>
  <si>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</si>
  <si>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</si>
  <si>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</si>
  <si>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</si>
  <si>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</si>
  <si>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</si>
  <si>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</si>
  <si>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</si>
  <si>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</si>
  <si>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</si>
  <si>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</si>
  <si>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</si>
  <si>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</si>
  <si>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</si>
  <si>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</si>
  <si>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</si>
  <si>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</si>
  <si>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</si>
  <si>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</si>
  <si>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</si>
  <si>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</si>
  <si>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</si>
  <si>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</si>
  <si>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</si>
  <si>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</si>
  <si>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</si>
  <si>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</si>
  <si>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</si>
  <si>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</si>
  <si>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</si>
  <si>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</si>
  <si>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</si>
  <si>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</si>
  <si>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</si>
  <si>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</si>
  <si>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</si>
  <si>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</si>
  <si>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</si>
  <si>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</si>
  <si>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</si>
  <si>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</si>
  <si>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</si>
  <si>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</si>
  <si>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</si>
  <si>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</si>
  <si>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</si>
  <si>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</si>
  <si>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</si>
  <si>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</si>
  <si>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</si>
  <si>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</si>
  <si>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</si>
  <si>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</si>
  <si>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</si>
  <si>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</si>
  <si>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</si>
  <si>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</si>
  <si>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</si>
  <si>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</si>
  <si>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</si>
  <si>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</si>
  <si>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</si>
  <si>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</si>
  <si>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</si>
  <si>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</si>
  <si>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</si>
  <si>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</si>
  <si>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</si>
  <si>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</si>
  <si>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</si>
  <si>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</si>
  <si>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</si>
  <si>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</si>
  <si>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</si>
  <si>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</si>
  <si>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</si>
  <si>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</si>
  <si>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</si>
  <si>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</si>
  <si>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</si>
  <si>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</si>
  <si>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</si>
  <si>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</si>
  <si>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</si>
  <si>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</si>
  <si>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</si>
  <si>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</si>
  <si>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</si>
  <si>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</si>
  <si>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</si>
  <si>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</si>
  <si>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</si>
  <si>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</si>
  <si>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</si>
  <si>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</si>
  <si>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</si>
  <si>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</si>
  <si>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</si>
  <si>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</si>
  <si>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</si>
  <si>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</si>
  <si>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</si>
  <si>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</si>
  <si>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</si>
  <si>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</si>
  <si>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</si>
  <si>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</si>
  <si>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</si>
  <si>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</si>
  <si>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</si>
  <si>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</si>
  <si>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</si>
  <si>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</si>
  <si>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</si>
  <si>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</si>
  <si>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</si>
  <si>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</si>
  <si>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</si>
  <si>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</si>
  <si>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</si>
  <si>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</si>
  <si>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</si>
  <si>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</si>
  <si>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</si>
  <si>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</si>
  <si>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</si>
  <si>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</si>
  <si>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</si>
  <si>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</si>
  <si>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</si>
  <si>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</si>
  <si>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</si>
  <si>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</si>
  <si>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</si>
  <si>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</si>
  <si>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</si>
  <si>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</si>
  <si>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</si>
  <si>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</si>
  <si>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</si>
  <si>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</si>
  <si>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</si>
  <si>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</si>
  <si>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</si>
  <si>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</si>
  <si>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</si>
  <si>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</si>
  <si>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</si>
  <si>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</si>
  <si>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</si>
  <si>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</si>
  <si>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</si>
  <si>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</si>
  <si>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</si>
  <si>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</si>
  <si>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</si>
  <si>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</si>
  <si>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</si>
  <si>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</si>
  <si>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</si>
  <si>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</si>
  <si>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</si>
  <si>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</si>
  <si>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</si>
  <si>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</si>
  <si>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</si>
  <si>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</si>
  <si>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</si>
  <si>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</si>
  <si>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</si>
  <si>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</si>
  <si>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</si>
  <si>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</si>
  <si>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</si>
  <si>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</si>
  <si>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</si>
  <si>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</si>
  <si>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</si>
  <si>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</si>
  <si>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</si>
  <si>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</si>
  <si>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</si>
  <si>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</si>
  <si>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</si>
  <si>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</si>
  <si>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</si>
  <si>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</si>
  <si>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</si>
  <si>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</si>
  <si>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</si>
  <si>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</si>
  <si>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</si>
  <si>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</si>
  <si>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</si>
  <si>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</si>
  <si>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IA</t>
  </si>
  <si>
    <t>Completed-Report Submitted</t>
  </si>
  <si>
    <t>Dual Staff</t>
  </si>
  <si>
    <t>Available &amp; Updated</t>
  </si>
  <si>
    <t>Loan Officer</t>
  </si>
  <si>
    <t>FIR Not Filled</t>
  </si>
  <si>
    <t>UK3668</t>
  </si>
  <si>
    <t>Laksar</t>
  </si>
  <si>
    <t>Vikasnagar</t>
  </si>
  <si>
    <t>Haridwar</t>
  </si>
  <si>
    <t>Karnal</t>
  </si>
  <si>
    <t>Haryana</t>
  </si>
  <si>
    <t>As per the discussion with the Branch Manager (BM), it was clarified that the amount of Rs. 8,718/- was received late at night and therefore could not be deposited into the locker. Instead, the amount was placed in the drawer, which unfortunately was not locked at the time.</t>
  </si>
  <si>
    <t>SF0078060</t>
  </si>
  <si>
    <t>G1 47711</t>
  </si>
  <si>
    <t>Rajat</t>
  </si>
  <si>
    <t>G2 47711</t>
  </si>
  <si>
    <t>Amit Kumar</t>
  </si>
  <si>
    <t>SF0092130</t>
  </si>
  <si>
    <t>Rahul Kumar/SF0073428</t>
  </si>
  <si>
    <t>Rahul Kumar/SF0077212</t>
  </si>
  <si>
    <t>Deepak Tiwari/SF0071929</t>
  </si>
  <si>
    <t>Vipin Yadav/SF0071928</t>
  </si>
  <si>
    <t>FN25-26-02421</t>
  </si>
  <si>
    <t>Mukesh Pal Singh</t>
  </si>
  <si>
    <t>SF0088372</t>
  </si>
  <si>
    <t>Branch Manager</t>
  </si>
  <si>
    <t>On verification of the safe locker, a total of Rs. 3,960/- was found. As per the records, the expected balance was Rs. 12,678/-. This indicates a shortage of Rs. 8,718/-, which was not found at the time of opening the locker.
As per the key register, the designated key holders responsible for the locker are:
Loan Officer Rajat (Employee ID: SF0078060)
Loan Officer Amit Kumar (Employee ID: SF0092130)
In view of the shortage, the responsibility has been apportioned equally between the two key holders. Accordingly, the short amount of Rs. 8,718/- has been divided into Rs. 4,359/- per person, as both officers are jointly responsible for the cash management of the locker.
IA Team alreday raised the process lapse complaint against the branch manager.</t>
  </si>
  <si>
    <t>Dear Team,
On verification of the safe locker, a total of Rs. 3,960/- was found. As per the records, the expected balance was Rs. 12,678/-. This indicates a shortage of Rs. 8,718/-, which was not found at the time of opening the locker.
As per the key register, the designated key holders responsible for the locker are:
Loan Officer Rajat (Employee ID: SF0078060)
Loan Officer Amit Kumar (Employee ID: SF0092130)
In view of the shortage, the responsibility has been apportioned equally between the two key holders. Accordingly, the short amount of Rs. 8,718/- has been divided into Rs. 4,359/- per person, as both officers are jointly responsible for the cash management of the locker.
IA Team alreday raised the process lapse complaint against the branch manager.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</si>
</sst>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UK3668</v>
      </c>
      <c r="D5" s="63" t="str">
        <f>IF('Physical Cash at Safe'!D28="Yes", 'Physical Cash at Safe'!B4, 'Borrower Wise Details'!C5)</f>
        <v>Laksar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45930</v>
      </c>
      <c r="H5" s="107" t="s">
        <v>247</v>
      </c>
      <c r="I5" s="61">
        <v>45931</v>
      </c>
      <c r="J5" s="74" t="str">
        <f>IF('Physical Cash at Safe'!D28="Yes",'Physical Cash at Safe'!E28,IF('Borrower Wise Details'!D5&lt;&gt;"",'Borrower Wise Details'!D5,""))</f>
        <v>FN25-26-02421</v>
      </c>
      <c r="K5" s="81">
        <v>0</v>
      </c>
      <c r="L5" s="82">
        <v>8718</v>
      </c>
      <c r="M5" s="82">
        <v>0</v>
      </c>
      <c r="N5" s="82" t="s">
        <v>266</v>
      </c>
      <c r="O5" s="82" t="s">
        <v>267</v>
      </c>
      <c r="P5" s="82" t="s">
        <v>268</v>
      </c>
      <c r="Q5" s="82" t="s">
        <v>269</v>
      </c>
      <c r="R5" s="75" t="str">
        <f>IF('Physical Cash at Safe'!$D$28="Yes", 'Physical Cash at Safe'!$A$28, IF('Borrower Wise Details'!F5&lt;&gt;"", 'Borrower Wise Details'!F5, ""))</f>
        <v>Mukesh Pal Singh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SF0088372</v>
      </c>
      <c r="U5" s="77" t="s">
        <v>199</v>
      </c>
      <c r="V5" s="61">
        <v>45930</v>
      </c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248</v>
      </c>
      <c r="Z5" s="61">
        <v>45931</v>
      </c>
      <c r="AA5" s="61">
        <v>45933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0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45933</v>
      </c>
      <c r="AH5" s="70" t="s">
        <v>275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UK3668</v>
      </c>
      <c r="C5" s="50" t="str">
        <f>IF('Fraud Investigation Report'!D5="", "", 'Fraud Investigation Report'!D5)</f>
        <v>Laksar</v>
      </c>
      <c r="D5" s="68" t="str">
        <f>IF(OR('Fraud Investigation Report'!R5="", 'Fraud Investigation Report'!R5=0), "", 'Fraud Investigation Report'!R5)</f>
        <v>Mukesh Pal Singh</v>
      </c>
      <c r="E5" s="68" t="str">
        <f>IF(OR('Fraud Investigation Report'!T5="", 'Fraud Investigation Report'!T5=0), "", 'Fraud Investigation Report'!T5)</f>
        <v>SF0088372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FN25-26-02421</v>
      </c>
      <c r="H5" s="69">
        <f>IF(OR(ISNUMBER(SEARCH("Safe Locker Cash Siphoned Off",'Fraud Investigation Report'!W5)), ISNUMBER(SEARCH("Safe Locker Cash Siphoned Off",'Fraud Investigation Report'!X5))), 'Physical Cash at Safe'!$A$30, "")</f>
        <v>0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0</v>
      </c>
      <c r="Q5" s="49"/>
      <c r="R5" s="84" t="s">
        <v>252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255</v>
      </c>
      <c r="D4" s="41" t="s">
        <v>256</v>
      </c>
      <c r="E4" s="41" t="s">
        <v>257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258</v>
      </c>
      <c r="B6" s="18">
        <v>45930</v>
      </c>
      <c r="C6" s="18">
        <v>45806</v>
      </c>
      <c r="D6" s="18">
        <v>45930</v>
      </c>
      <c r="E6" s="19">
        <v>0.25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23</v>
      </c>
      <c r="C11" s="23">
        <f>B11*A11</f>
        <v>11500</v>
      </c>
      <c r="D11" s="25">
        <v>6</v>
      </c>
      <c r="E11" s="23">
        <f t="shared" ref="E11:E17" si="0">D11*A11</f>
        <v>3000</v>
      </c>
    </row>
    <row r="12" spans="1:5" ht="14.4" x14ac:dyDescent="0.3">
      <c r="A12" s="24">
        <v>200</v>
      </c>
      <c r="B12" s="25">
        <v>5</v>
      </c>
      <c r="C12" s="23">
        <f>B12*A12</f>
        <v>1000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5</v>
      </c>
      <c r="E13" s="23">
        <f t="shared" si="0"/>
        <v>500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12678</v>
      </c>
      <c r="D19" s="30" t="s">
        <v>76</v>
      </c>
      <c r="E19" s="31">
        <f>SUM(E10:E18)</f>
        <v>3960</v>
      </c>
    </row>
    <row r="20" spans="1:5" ht="30" customHeight="1" x14ac:dyDescent="0.3">
      <c r="A20" s="144" t="s">
        <v>97</v>
      </c>
      <c r="B20" s="145"/>
      <c r="C20" s="32">
        <v>6880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8718</v>
      </c>
      <c r="D23" s="53" t="s">
        <v>215</v>
      </c>
      <c r="E23" s="34"/>
    </row>
    <row r="24" spans="1:5" ht="82.5" customHeight="1" x14ac:dyDescent="0.3">
      <c r="A24" s="33" t="s">
        <v>80</v>
      </c>
      <c r="B24" s="131" t="s">
        <v>274</v>
      </c>
      <c r="C24" s="131"/>
      <c r="D24" s="131"/>
      <c r="E24" s="131"/>
    </row>
    <row r="25" spans="1:5" ht="57.75" customHeight="1" x14ac:dyDescent="0.3">
      <c r="A25" s="36" t="s">
        <v>81</v>
      </c>
      <c r="B25" s="153" t="s">
        <v>259</v>
      </c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271</v>
      </c>
      <c r="B28" s="41" t="s">
        <v>272</v>
      </c>
      <c r="C28" s="43" t="s">
        <v>273</v>
      </c>
      <c r="D28" s="43" t="s">
        <v>244</v>
      </c>
      <c r="E28" s="79" t="s">
        <v>270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.049999999999997" customHeight="1" x14ac:dyDescent="0.3">
      <c r="A30" s="128">
        <v>0</v>
      </c>
      <c r="B30" s="128">
        <v>0</v>
      </c>
      <c r="C30" s="129">
        <f>IF(AND(A30="",B30=""),"",A30-B30)</f>
        <v>0</v>
      </c>
      <c r="D30" s="159" t="s">
        <v>191</v>
      </c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249</v>
      </c>
      <c r="C32" s="37" t="s">
        <v>82</v>
      </c>
      <c r="D32" s="154" t="s">
        <v>250</v>
      </c>
      <c r="E32" s="155"/>
    </row>
    <row r="33" spans="1:5" ht="18" customHeight="1" x14ac:dyDescent="0.3">
      <c r="A33" s="37" t="s">
        <v>83</v>
      </c>
      <c r="B33" s="106" t="s">
        <v>261</v>
      </c>
      <c r="C33" s="39" t="s">
        <v>84</v>
      </c>
      <c r="D33" s="148" t="s">
        <v>263</v>
      </c>
      <c r="E33" s="149"/>
    </row>
    <row r="34" spans="1:5" ht="27.6" x14ac:dyDescent="0.3">
      <c r="A34" s="39" t="s">
        <v>220</v>
      </c>
      <c r="B34" s="38" t="s">
        <v>262</v>
      </c>
      <c r="C34" s="39" t="s">
        <v>221</v>
      </c>
      <c r="D34" s="150" t="s">
        <v>264</v>
      </c>
      <c r="E34" s="151"/>
    </row>
    <row r="35" spans="1:5" ht="27.6" x14ac:dyDescent="0.3">
      <c r="A35" s="39" t="s">
        <v>222</v>
      </c>
      <c r="B35" s="38" t="s">
        <v>260</v>
      </c>
      <c r="C35" s="39" t="s">
        <v>224</v>
      </c>
      <c r="D35" s="150" t="s">
        <v>265</v>
      </c>
      <c r="E35" s="151"/>
    </row>
    <row r="36" spans="1:5" ht="25.5" customHeight="1" x14ac:dyDescent="0.3">
      <c r="A36" s="39" t="s">
        <v>223</v>
      </c>
      <c r="B36" s="38" t="s">
        <v>251</v>
      </c>
      <c r="C36" s="39" t="s">
        <v>225</v>
      </c>
      <c r="D36" s="152" t="s">
        <v>251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B5" sqref="B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/>
      </c>
      <c r="C5" s="119" t="str">
        <f>IF('Loan Outstanding Report'!$H$5="", "", 'Loan Outstanding Report'!$H$5)</f>
        <v/>
      </c>
      <c r="D5" s="41"/>
      <c r="E5" s="65"/>
      <c r="F5" s="38"/>
      <c r="G5" s="49"/>
      <c r="H5" s="49"/>
      <c r="I5" s="120"/>
      <c r="J5" s="120"/>
      <c r="K5" s="120"/>
      <c r="L5" s="11"/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8"/>
      <c r="AB5" s="84"/>
      <c r="AC5" s="108"/>
      <c r="AD5" s="84"/>
      <c r="AE5" s="84"/>
      <c r="AF5" s="84"/>
      <c r="AG5" s="108"/>
      <c r="AH5" s="84"/>
      <c r="AI5" s="108"/>
      <c r="AJ5" s="84"/>
      <c r="AK5" s="84"/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2025-10-03T09:24:12Z</dcterms:modified>
</cp:coreProperties>
</file>