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LV report of Cash shortage\"/>
    </mc:Choice>
  </mc:AlternateContent>
  <xr:revisionPtr revIDLastSave="0" documentId="13_ncr:1_{EFF8A7DB-35DF-4E00-B7C6-EE691FBC8A9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<sst xmlns="http://schemas.openxmlformats.org/spreadsheetml/2006/main" count="308" uniqueCount="273">
  <si>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</si>
  <si>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</si>
  <si>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</si>
  <si>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</si>
  <si>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</si>
  <si>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</si>
  <si>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</si>
  <si>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</si>
  <si>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</si>
  <si>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</si>
  <si>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</si>
  <si>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</si>
  <si>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</si>
  <si>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</si>
  <si>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</si>
  <si>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</si>
  <si>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</si>
  <si>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</si>
  <si>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</si>
  <si>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</si>
  <si>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</si>
  <si>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</si>
  <si>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</si>
  <si>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</si>
  <si>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</si>
  <si>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</si>
  <si>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</si>
  <si>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</si>
  <si>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</si>
  <si>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</si>
  <si>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</si>
  <si>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</si>
  <si>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</si>
  <si>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</si>
  <si>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</si>
  <si>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</si>
  <si>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</si>
  <si>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</si>
  <si>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</si>
  <si>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</si>
  <si>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</si>
  <si>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</si>
  <si>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</si>
  <si>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</si>
  <si>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</si>
  <si>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</si>
  <si>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</si>
  <si>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</si>
  <si>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</si>
  <si>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</si>
  <si>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</si>
  <si>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</si>
  <si>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</si>
  <si>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</si>
  <si>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</si>
  <si>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</si>
  <si>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</si>
  <si>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</si>
  <si>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</si>
  <si>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</si>
  <si>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</si>
  <si>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</si>
  <si>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</si>
  <si>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</si>
  <si>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</si>
  <si>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</si>
  <si>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</si>
  <si>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</si>
  <si>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</si>
  <si>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</si>
  <si>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</si>
  <si>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</si>
  <si>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</si>
  <si>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</si>
  <si>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</si>
  <si>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</si>
  <si>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</si>
  <si>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</si>
  <si>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</si>
  <si>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</si>
  <si>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</si>
  <si>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</si>
  <si>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</si>
  <si>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</si>
  <si>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</si>
  <si>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</si>
  <si>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</si>
  <si>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</si>
  <si>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</si>
  <si>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</si>
  <si>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</si>
  <si>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</si>
  <si>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</si>
  <si>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</si>
  <si>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</si>
  <si>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</si>
  <si>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</si>
  <si>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</si>
  <si>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</si>
  <si>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</si>
  <si>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</si>
  <si>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</si>
  <si>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</si>
  <si>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</si>
  <si>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</si>
  <si>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</si>
  <si>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</si>
  <si>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</si>
  <si>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</si>
  <si>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</si>
  <si>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</si>
  <si>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</si>
  <si>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</si>
  <si>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</si>
  <si>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</si>
  <si>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</si>
  <si>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</si>
  <si>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</si>
  <si>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</si>
  <si>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</si>
  <si>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</si>
  <si>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</si>
  <si>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</si>
  <si>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</si>
  <si>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</si>
  <si>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</si>
  <si>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</si>
  <si>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</si>
  <si>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</si>
  <si>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</si>
  <si>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</si>
  <si>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</si>
  <si>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</si>
  <si>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</si>
  <si>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</si>
  <si>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</si>
  <si>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</si>
  <si>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</si>
  <si>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</si>
  <si>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</si>
  <si>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</si>
  <si>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</si>
  <si>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</si>
  <si>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</si>
  <si>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</si>
  <si>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</si>
  <si>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</si>
  <si>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</si>
  <si>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</si>
  <si>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</si>
  <si>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</si>
  <si>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</si>
  <si>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</si>
  <si>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</si>
  <si>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</si>
  <si>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</si>
  <si>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</si>
  <si>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</si>
  <si>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</si>
  <si>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</si>
  <si>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</si>
  <si>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</si>
  <si>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</si>
  <si>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</si>
  <si>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</si>
  <si>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</si>
  <si>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</si>
  <si>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</si>
  <si>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</si>
  <si>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</si>
  <si>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</si>
  <si>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</si>
  <si>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</si>
  <si>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</si>
  <si>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</si>
  <si>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</si>
  <si>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</si>
  <si>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</si>
  <si>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</si>
  <si>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</si>
  <si>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</si>
  <si>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</si>
  <si>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</si>
  <si>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</si>
  <si>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</si>
  <si>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</si>
  <si>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</si>
  <si>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</si>
  <si>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</si>
  <si>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</si>
  <si>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</si>
  <si>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</si>
  <si>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</si>
  <si>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</si>
  <si>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</si>
  <si>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</si>
  <si>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</si>
  <si>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</si>
  <si>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</si>
  <si>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</si>
  <si>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</si>
  <si>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</si>
  <si>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</si>
  <si>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</si>
  <si>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</si>
  <si>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</si>
  <si>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</si>
  <si>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</si>
  <si>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</si>
  <si>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</si>
  <si>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</si>
  <si>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</si>
  <si>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</si>
  <si>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</si>
  <si>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</si>
  <si>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</si>
  <si>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</si>
  <si>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</si>
  <si>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</si>
  <si>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</si>
  <si>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</si>
  <si>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</si>
  <si>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</si>
  <si>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</si>
  <si>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</si>
  <si>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</si>
  <si>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</si>
  <si>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</si>
  <si>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</si>
  <si>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</si>
  <si>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</si>
  <si>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</si>
  <si>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</si>
  <si>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</si>
  <si>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</si>
  <si>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</si>
  <si>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</si>
  <si>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</si>
  <si>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</si>
  <si>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</si>
  <si>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</si>
  <si>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</si>
  <si>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</si>
  <si>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</si>
  <si>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</si>
  <si>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</si>
  <si>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</si>
  <si>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</si>
  <si>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</si>
  <si>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Bihar</t>
  </si>
  <si>
    <t>LO</t>
  </si>
  <si>
    <t>IA</t>
  </si>
  <si>
    <t>BM</t>
  </si>
  <si>
    <t>Completed-Report Submitted</t>
  </si>
  <si>
    <t>BH2930</t>
  </si>
  <si>
    <t>Kanti</t>
  </si>
  <si>
    <t>Muzaffarpur</t>
  </si>
  <si>
    <t>Saran</t>
  </si>
  <si>
    <t>Sunny Kumar</t>
  </si>
  <si>
    <t>SF0091008</t>
  </si>
  <si>
    <t>FN25-26-02426</t>
  </si>
  <si>
    <t>G1</t>
  </si>
  <si>
    <t>Rambabu Kumar</t>
  </si>
  <si>
    <t>SF0071174</t>
  </si>
  <si>
    <t>G2</t>
  </si>
  <si>
    <t>Aditya Kumar/SF0092055</t>
  </si>
  <si>
    <t>Vidya Bhusan Dubey/SF0024851</t>
  </si>
  <si>
    <t>Alok Kumar Raju/SF0091403</t>
  </si>
  <si>
    <t>Complaint Lodged</t>
  </si>
  <si>
    <t>Manoj kumar/SF0089669</t>
  </si>
  <si>
    <t>As per IA verification Rs.39625/- not available in locker on dated 29/09/2025 So a complaint had been raised against the Bm Sunny Kumar on the next day amount had been deposited by the Branch team.</t>
  </si>
  <si>
    <t xml:space="preserve">During cash closing verification Rs. 39625/- amount not available in the safe locker. </t>
  </si>
  <si>
    <t>Due to BQM not present amount available in the cupboard.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</si>
</sst>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Kanti</v>
      </c>
      <c r="D5" s="63" t="str">
        <f>IF('Physical Cash at Safe'!D28="Yes", 'Physical Cash at Safe'!A4, 'Borrower Wise Details'!C5)</f>
        <v>BH2930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45929</v>
      </c>
      <c r="H5" s="106" t="s">
        <v>251</v>
      </c>
      <c r="I5" s="61">
        <v>45929</v>
      </c>
      <c r="J5" s="74" t="str">
        <f>IF('Physical Cash at Safe'!D28="Yes",'Physical Cash at Safe'!E28,IF('Borrower Wise Details'!D5&lt;&gt;"",'Borrower Wise Details'!D5,""))</f>
        <v>FN25-26-02426</v>
      </c>
      <c r="K5" s="81"/>
      <c r="L5" s="82"/>
      <c r="M5" s="82"/>
      <c r="N5" s="82" t="s">
        <v>269</v>
      </c>
      <c r="O5" s="82" t="s">
        <v>265</v>
      </c>
      <c r="P5" s="82" t="s">
        <v>266</v>
      </c>
      <c r="Q5" s="82" t="s">
        <v>267</v>
      </c>
      <c r="R5" s="75" t="str">
        <f>IF('Physical Cash at Safe'!$D$28="Yes", 'Physical Cash at Safe'!$A$28, IF('Borrower Wise Details'!F5&lt;&gt;"", 'Borrower Wise Details'!F5, ""))</f>
        <v>Sunny 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SF0091008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Safe Locker Cash Siphoned Off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253</v>
      </c>
      <c r="Z5" s="61">
        <v>45929</v>
      </c>
      <c r="AA5" s="61">
        <v>45929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39625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39625</v>
      </c>
      <c r="AE5" s="125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45954</v>
      </c>
      <c r="AH5" s="70" t="s">
        <v>270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Kanti</v>
      </c>
      <c r="C5" s="50" t="str">
        <f>IF('Fraud Investigation Report'!D5="", "", 'Fraud Investigation Report'!D5)</f>
        <v>BH2930</v>
      </c>
      <c r="D5" s="68" t="str">
        <f>IF(OR('Fraud Investigation Report'!R5="", 'Fraud Investigation Report'!R5=0), "", 'Fraud Investigation Report'!R5)</f>
        <v>Sunny Kumar</v>
      </c>
      <c r="E5" s="68" t="str">
        <f>IF(OR('Fraud Investigation Report'!T5="", 'Fraud Investigation Report'!T5=0), "", 'Fraud Investigation Report'!T5)</f>
        <v>SF0091008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FN25-26-02426</v>
      </c>
      <c r="H5" s="69">
        <f>IF(OR(ISNUMBER(SEARCH("Safe Locker Cash Siphoned Off",'Fraud Investigation Report'!W5)), ISNUMBER(SEARCH("Safe Locker Cash Siphoned Off",'Fraud Investigation Report'!X5))), 'Physical Cash at Safe'!$A$30, "")</f>
        <v>39625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39625</v>
      </c>
      <c r="O5" s="69">
        <f>IF('Fraud Investigation Report'!AD5="", "", 'Fraud Investigation Report'!AD5)</f>
        <v>39625</v>
      </c>
      <c r="P5" s="125">
        <f>IF(AND(N5="", O5=""), "", IF(O5="", N5, N5 - IF(ISNUMBER(O5), O5, 0)))</f>
        <v>0</v>
      </c>
      <c r="Q5" s="49"/>
      <c r="R5" s="84" t="s">
        <v>268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255</v>
      </c>
      <c r="C4" s="41" t="s">
        <v>256</v>
      </c>
      <c r="D4" s="41" t="s">
        <v>257</v>
      </c>
      <c r="E4" s="41" t="s">
        <v>256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45929</v>
      </c>
      <c r="C6" s="18">
        <v>45928</v>
      </c>
      <c r="D6" s="18">
        <v>45929</v>
      </c>
      <c r="E6" s="19">
        <v>0.59166666666666667</v>
      </c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78</v>
      </c>
      <c r="C11" s="23">
        <f>B11*A11</f>
        <v>39000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3</v>
      </c>
      <c r="C12" s="23">
        <f>B12*A12</f>
        <v>600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25</v>
      </c>
      <c r="C18" s="23">
        <f>B18</f>
        <v>25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39625</v>
      </c>
      <c r="D19" s="30" t="s">
        <v>76</v>
      </c>
      <c r="E19" s="31">
        <f>SUM(E10:E18)</f>
        <v>0</v>
      </c>
    </row>
    <row r="20" spans="1:5" ht="30" customHeight="1" x14ac:dyDescent="0.3">
      <c r="A20" s="148" t="s">
        <v>97</v>
      </c>
      <c r="B20" s="149"/>
      <c r="C20" s="32">
        <v>39625</v>
      </c>
      <c r="D20" s="33" t="s">
        <v>91</v>
      </c>
      <c r="E20" s="34">
        <v>0</v>
      </c>
    </row>
    <row r="21" spans="1:5" ht="30" customHeight="1" x14ac:dyDescent="0.3">
      <c r="A21" s="150" t="s">
        <v>88</v>
      </c>
      <c r="B21" s="151"/>
      <c r="C21" s="34">
        <v>0</v>
      </c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39625</v>
      </c>
      <c r="D23" s="53" t="s">
        <v>215</v>
      </c>
      <c r="E23" s="34"/>
    </row>
    <row r="24" spans="1:5" ht="82.5" customHeight="1" x14ac:dyDescent="0.3">
      <c r="A24" s="33" t="s">
        <v>80</v>
      </c>
      <c r="B24" s="135" t="s">
        <v>271</v>
      </c>
      <c r="C24" s="135"/>
      <c r="D24" s="135"/>
      <c r="E24" s="135"/>
    </row>
    <row r="25" spans="1:5" ht="57.75" customHeight="1" x14ac:dyDescent="0.3">
      <c r="A25" s="36" t="s">
        <v>81</v>
      </c>
      <c r="B25" s="157" t="s">
        <v>272</v>
      </c>
      <c r="C25" s="157"/>
      <c r="D25" s="157"/>
      <c r="E25" s="157"/>
    </row>
    <row r="26" spans="1:5" ht="20.100000000000001" customHeight="1" x14ac:dyDescent="0.3">
      <c r="A26" s="162" t="s">
        <v>189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258</v>
      </c>
      <c r="B28" s="41" t="s">
        <v>259</v>
      </c>
      <c r="C28" s="43" t="s">
        <v>252</v>
      </c>
      <c r="D28" s="43" t="s">
        <v>244</v>
      </c>
      <c r="E28" s="79" t="s">
        <v>260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40.049999999999997" customHeight="1" x14ac:dyDescent="0.3">
      <c r="A30" s="126">
        <v>39625</v>
      </c>
      <c r="B30" s="126">
        <v>39625</v>
      </c>
      <c r="C30" s="127">
        <f>A30-B30</f>
        <v>0</v>
      </c>
      <c r="D30" s="163" t="s">
        <v>191</v>
      </c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58" t="s">
        <v>248</v>
      </c>
      <c r="E32" s="159"/>
    </row>
    <row r="33" spans="1:5" ht="18" customHeight="1" x14ac:dyDescent="0.3">
      <c r="A33" s="37" t="s">
        <v>83</v>
      </c>
      <c r="B33" s="130" t="s">
        <v>261</v>
      </c>
      <c r="C33" s="39" t="s">
        <v>84</v>
      </c>
      <c r="D33" s="152" t="s">
        <v>264</v>
      </c>
      <c r="E33" s="153"/>
    </row>
    <row r="34" spans="1:5" ht="27.6" x14ac:dyDescent="0.3">
      <c r="A34" s="39" t="s">
        <v>220</v>
      </c>
      <c r="B34" s="131" t="s">
        <v>262</v>
      </c>
      <c r="C34" s="39" t="s">
        <v>221</v>
      </c>
      <c r="D34" s="154" t="s">
        <v>258</v>
      </c>
      <c r="E34" s="155"/>
    </row>
    <row r="35" spans="1:5" ht="27.6" x14ac:dyDescent="0.3">
      <c r="A35" s="39" t="s">
        <v>222</v>
      </c>
      <c r="B35" s="131" t="s">
        <v>263</v>
      </c>
      <c r="C35" s="39" t="s">
        <v>224</v>
      </c>
      <c r="D35" s="154" t="s">
        <v>259</v>
      </c>
      <c r="E35" s="155"/>
    </row>
    <row r="36" spans="1:5" ht="25.5" customHeight="1" x14ac:dyDescent="0.3">
      <c r="A36" s="39" t="s">
        <v>223</v>
      </c>
      <c r="B36" s="38" t="s">
        <v>250</v>
      </c>
      <c r="C36" s="39" t="s">
        <v>225</v>
      </c>
      <c r="D36" s="156" t="s">
        <v>252</v>
      </c>
      <c r="E36" s="15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110" zoomScaleNormal="11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8" t="str">
        <f>IF('Loan Outstanding Report'!$H$5="", "", 'Loan Outstanding Report'!$H$5)</f>
        <v/>
      </c>
      <c r="D5" s="41"/>
      <c r="E5" s="65"/>
      <c r="F5" s="38"/>
      <c r="G5" s="133"/>
      <c r="H5" s="49"/>
      <c r="I5" s="119"/>
      <c r="J5" s="119"/>
      <c r="K5" s="119"/>
      <c r="L5" s="11"/>
      <c r="M5" s="65"/>
      <c r="N5" s="123"/>
      <c r="O5" s="123"/>
      <c r="P5" s="120"/>
      <c r="Q5" s="80"/>
      <c r="R5" s="123"/>
      <c r="S5" s="123"/>
      <c r="T5" s="123"/>
      <c r="U5" s="124" t="str">
        <f t="shared" ref="U5" si="0">IF(AND(ISBLANK(R5),ISBLANK(S5),ISBLANK(T5)),"",R5-(S5+T5))</f>
        <v/>
      </c>
      <c r="V5" s="116"/>
      <c r="W5" s="121"/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S5" sqref="BS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7"/>
      <c r="AB5" s="84"/>
      <c r="AC5" s="107"/>
      <c r="AD5" s="84"/>
      <c r="AE5" s="84"/>
      <c r="AF5" s="84"/>
      <c r="AG5" s="107"/>
      <c r="AH5" s="84"/>
      <c r="AI5" s="107"/>
      <c r="AJ5" s="84"/>
      <c r="AK5" s="84"/>
      <c r="AL5" s="107"/>
      <c r="AM5" s="84"/>
      <c r="AN5" s="111"/>
      <c r="AO5" s="111"/>
      <c r="AP5" s="111"/>
      <c r="AQ5" s="111"/>
      <c r="AR5" s="111"/>
      <c r="AS5" s="111"/>
      <c r="AT5" s="111"/>
      <c r="AU5" s="111"/>
      <c r="AV5" s="84"/>
      <c r="AW5" s="84"/>
      <c r="AX5" s="84"/>
      <c r="AY5" s="107"/>
      <c r="AZ5" s="84"/>
      <c r="BA5" s="84"/>
      <c r="BB5" s="84"/>
      <c r="BC5" s="84"/>
      <c r="BD5" s="107"/>
      <c r="BE5" s="84"/>
      <c r="BF5" s="38"/>
      <c r="BG5" s="84"/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32"/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2025-10-24T12:44:01Z</dcterms:modified>
</cp:coreProperties>
</file>