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Sidlagatta _ FN25-26-02435\"/>
    </mc:Choice>
  </mc:AlternateContent>
  <xr:revisionPtr revIDLastSave="0" documentId="13_ncr:1_{0084EEFD-F34C-4559-90EC-3F93AF6D471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<sst xmlns="http://schemas.openxmlformats.org/spreadsheetml/2006/main" count="308" uniqueCount="274">
  <si>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</si>
  <si>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</si>
  <si>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</si>
  <si>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</si>
  <si>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</si>
  <si>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</si>
  <si>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</si>
  <si>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</si>
  <si>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</si>
  <si>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</si>
  <si>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</si>
  <si>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</si>
  <si>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</si>
  <si>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</si>
  <si>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</si>
  <si>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</si>
  <si>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</si>
  <si>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</si>
  <si>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</si>
  <si>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</si>
  <si>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</si>
  <si>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</si>
  <si>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</si>
  <si>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</si>
  <si>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</si>
  <si>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</si>
  <si>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</si>
  <si>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</si>
  <si>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</si>
  <si>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</si>
  <si>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</si>
  <si>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</si>
  <si>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</si>
  <si>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</si>
  <si>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</si>
  <si>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</si>
  <si>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</si>
  <si>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</si>
  <si>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</si>
  <si>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</si>
  <si>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</si>
  <si>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</si>
  <si>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</si>
  <si>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</si>
  <si>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</si>
  <si>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</si>
  <si>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</si>
  <si>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</si>
  <si>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</si>
  <si>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</si>
  <si>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</si>
  <si>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</si>
  <si>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</si>
  <si>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</si>
  <si>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</si>
  <si>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</si>
  <si>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</si>
  <si>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</si>
  <si>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</si>
  <si>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</si>
  <si>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</si>
  <si>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</si>
  <si>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</si>
  <si>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</si>
  <si>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</si>
  <si>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</si>
  <si>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</si>
  <si>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</si>
  <si>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</si>
  <si>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</si>
  <si>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</si>
  <si>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</si>
  <si>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</si>
  <si>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</si>
  <si>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</si>
  <si>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</si>
  <si>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</si>
  <si>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</si>
  <si>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</si>
  <si>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</si>
  <si>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</si>
  <si>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</si>
  <si>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</si>
  <si>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</si>
  <si>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</si>
  <si>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</si>
  <si>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</si>
  <si>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</si>
  <si>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</si>
  <si>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</si>
  <si>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</si>
  <si>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</si>
  <si>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</si>
  <si>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</si>
  <si>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</si>
  <si>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</si>
  <si>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</si>
  <si>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</si>
  <si>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</si>
  <si>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</si>
  <si>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</si>
  <si>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</si>
  <si>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</si>
  <si>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</si>
  <si>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</si>
  <si>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</si>
  <si>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</si>
  <si>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</si>
  <si>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</si>
  <si>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</si>
  <si>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</si>
  <si>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</si>
  <si>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</si>
  <si>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</si>
  <si>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</si>
  <si>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</si>
  <si>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</si>
  <si>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</si>
  <si>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</si>
  <si>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</si>
  <si>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</si>
  <si>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</si>
  <si>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</si>
  <si>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</si>
  <si>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</si>
  <si>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</si>
  <si>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</si>
  <si>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</si>
  <si>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</si>
  <si>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</si>
  <si>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</si>
  <si>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</si>
  <si>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</si>
  <si>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</si>
  <si>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</si>
  <si>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</si>
  <si>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</si>
  <si>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</si>
  <si>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</si>
  <si>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</si>
  <si>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</si>
  <si>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</si>
  <si>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</si>
  <si>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</si>
  <si>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</si>
  <si>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</si>
  <si>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</si>
  <si>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</si>
  <si>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</si>
  <si>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</si>
  <si>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</si>
  <si>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</si>
  <si>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</si>
  <si>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</si>
  <si>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</si>
  <si>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</si>
  <si>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</si>
  <si>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</si>
  <si>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</si>
  <si>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</si>
  <si>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</si>
  <si>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</si>
  <si>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</si>
  <si>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</si>
  <si>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</si>
  <si>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</si>
  <si>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</si>
  <si>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</si>
  <si>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</si>
  <si>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</si>
  <si>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</si>
  <si>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</si>
  <si>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</si>
  <si>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</si>
  <si>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</si>
  <si>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</si>
  <si>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</si>
  <si>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</si>
  <si>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</si>
  <si>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</si>
  <si>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</si>
  <si>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</si>
  <si>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</si>
  <si>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</si>
  <si>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</si>
  <si>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</si>
  <si>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</si>
  <si>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</si>
  <si>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</si>
  <si>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</si>
  <si>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</si>
  <si>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</si>
  <si>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</si>
  <si>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</si>
  <si>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</si>
  <si>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</si>
  <si>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</si>
  <si>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</si>
  <si>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</si>
  <si>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</si>
  <si>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</si>
  <si>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</si>
  <si>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</si>
  <si>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</si>
  <si>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</si>
  <si>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</si>
  <si>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</si>
  <si>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</si>
  <si>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</si>
  <si>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</si>
  <si>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</si>
  <si>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</si>
  <si>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</si>
  <si>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</si>
  <si>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</si>
  <si>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</si>
  <si>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</si>
  <si>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</si>
  <si>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</si>
  <si>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</si>
  <si>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</si>
  <si>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</si>
  <si>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</si>
  <si>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</si>
  <si>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</si>
  <si>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</si>
  <si>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</si>
  <si>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</si>
  <si>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</si>
  <si>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</si>
  <si>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</si>
  <si>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</si>
  <si>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</si>
  <si>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</si>
  <si>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</si>
  <si>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</si>
  <si>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</si>
  <si>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</si>
  <si>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</si>
  <si>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</si>
  <si>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</si>
  <si>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</si>
  <si>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</si>
  <si>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</si>
  <si>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</si>
  <si>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</si>
  <si>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</si>
  <si>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KA3517</t>
  </si>
  <si>
    <t>Sidlaghatta</t>
  </si>
  <si>
    <t>Chintamani</t>
  </si>
  <si>
    <t>Kolar</t>
  </si>
  <si>
    <t>Mysuru</t>
  </si>
  <si>
    <t>Karnataka</t>
  </si>
  <si>
    <t>Dual Staff</t>
  </si>
  <si>
    <t>G1</t>
  </si>
  <si>
    <t>Praveen V E</t>
  </si>
  <si>
    <t>SF0065260</t>
  </si>
  <si>
    <t>Branch Manager</t>
  </si>
  <si>
    <t>Available &amp; Updated</t>
  </si>
  <si>
    <t>G2</t>
  </si>
  <si>
    <t>Chandan Kumar K</t>
  </si>
  <si>
    <t>SF0081167</t>
  </si>
  <si>
    <t>Senior customer retention associate</t>
  </si>
  <si>
    <t>Complaint Not Lodged</t>
  </si>
  <si>
    <t>IA</t>
  </si>
  <si>
    <t>Completed-Report Submitted</t>
  </si>
  <si>
    <t>Nagaraj Sajjan / SF0023295</t>
  </si>
  <si>
    <t>Thimmesh / SF0094552</t>
  </si>
  <si>
    <t>Somashekhar Hanamantaraya / SF0011284</t>
  </si>
  <si>
    <t>Mahesh Halemane / SF0067849</t>
  </si>
  <si>
    <t>Branch Manager Praveen V E closing cash siphoned off total amount of Rs.28,018/- and recovered amount of Rs 0/-and remaining amount of Rs.28,018/- is pending for recovery.</t>
  </si>
  <si>
    <t>On date 04-10-2025 FIMO opening balance of Rs 88,481/- but closing cash Rs 60,463/- available in safe locker, so difference short amount of Rs.28,018 /- (88,461-60463=28,018/-) (FIMO opening balance – cash available in safe locker).</t>
  </si>
  <si>
    <t>Branch Manager explanation: On the date of 28-09-2025, despite our efforts to achieve the 99% collection of branch target, we fell short due to lack of borrower support. However, Cluster Manager Mr. Nagaraj Sajjan (SF0023295) instructed us to post collections without actual collection from borrowers. We did so, but subsequently, an EOD was done without my knowledge, and it's unclear who processed it in the system.
Loan IDs: Total 25 loan ID posted without collection, details shared by mail, Ticket also raised In Fresh Service portal for remove the posting entries. Ticket No: #SR-60507.</t>
  </si>
  <si>
    <t>FN25-26-02435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</si>
</sst>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3" fontId="22" fillId="2" borderId="1" xfId="17" applyNumberFormat="1" applyFont="1" applyFill="1" applyBorder="1" applyAlignment="1" applyProtection="1">
      <alignment horizontal="center" vertical="center"/>
      <protection locked="0"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Sidlaghatta</v>
      </c>
      <c r="D5" s="63" t="str">
        <f>IF('Physical Cash at Safe'!D28="Yes", 'Physical Cash at Safe'!A4, 'Borrower Wise Details'!C5)</f>
        <v>KA3517</v>
      </c>
      <c r="E5" s="63" t="str">
        <f>IF(D5="", "", IF(ISBLANK('Loan Outstanding Report'!C5), IF('Physical Cash at Safe'!D28="Yes", 'Physical Cash at Safe'!A6, ""), 'Loan Outstanding Report'!C5))</f>
        <v>Karnataka</v>
      </c>
      <c r="F5" s="63" t="str">
        <f>IF(D5="", "", IF(ISBLANK('Loan Outstanding Report'!D5), IF('Physical Cash at Safe'!D28="Yes", 'Physical Cash at Safe'!E4, ""), 'Loan Outstanding Report'!D5))</f>
        <v>Mysuru</v>
      </c>
      <c r="G5" s="61">
        <v>45929</v>
      </c>
      <c r="H5" s="107" t="s">
        <v>264</v>
      </c>
      <c r="I5" s="61">
        <v>45931</v>
      </c>
      <c r="J5" s="74" t="str">
        <f>IF('Physical Cash at Safe'!D28="Yes",'Physical Cash at Safe'!E28,IF('Borrower Wise Details'!D5&lt;&gt;"",'Borrower Wise Details'!D5,""))</f>
        <v>FN25-26-02435</v>
      </c>
      <c r="K5" s="81">
        <v>0</v>
      </c>
      <c r="L5" s="82">
        <v>28018</v>
      </c>
      <c r="M5" s="82">
        <v>0</v>
      </c>
      <c r="N5" s="82" t="s">
        <v>266</v>
      </c>
      <c r="O5" s="82" t="s">
        <v>267</v>
      </c>
      <c r="P5" s="82" t="s">
        <v>268</v>
      </c>
      <c r="Q5" s="82" t="s">
        <v>269</v>
      </c>
      <c r="R5" s="75" t="str">
        <f>IF('Physical Cash at Safe'!$D$28="Yes", 'Physical Cash at Safe'!$A$28, IF('Borrower Wise Details'!F5&lt;&gt;"", 'Borrower Wise Details'!F5, ""))</f>
        <v>Praveen V E</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SF0065260</v>
      </c>
      <c r="U5" s="77" t="s">
        <v>199</v>
      </c>
      <c r="V5" s="61"/>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265</v>
      </c>
      <c r="Z5" s="61">
        <v>45934</v>
      </c>
      <c r="AA5" s="61">
        <v>45934</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28018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28018</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45937</v>
      </c>
      <c r="AH5" s="70" t="s">
        <v>270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Sidlaghatta</v>
      </c>
      <c r="C5" s="50" t="str">
        <f>IF('Fraud Investigation Report'!D5="", "", 'Fraud Investigation Report'!D5)</f>
        <v>KA3517</v>
      </c>
      <c r="D5" s="68" t="str">
        <f>IF(OR('Fraud Investigation Report'!R5="", 'Fraud Investigation Report'!R5=0), "", 'Fraud Investigation Report'!R5)</f>
        <v>Praveen V E</v>
      </c>
      <c r="E5" s="68" t="str">
        <f>IF(OR('Fraud Investigation Report'!T5="", 'Fraud Investigation Report'!T5=0), "", 'Fraud Investigation Report'!T5)</f>
        <v>SF0065260</v>
      </c>
      <c r="F5" s="68" t="str">
        <f>IF(OR('Fraud Investigation Report'!S5="", 'Fraud Investigation Report'!S5=0), "", 'Fraud Investigation Report'!S5)</f>
        <v>Branch Manager</v>
      </c>
      <c r="G5" s="50" t="str">
        <f>IF('Fraud Investigation Report'!J5="", "", 'Fraud Investigation Report'!J5)</f>
        <v>FN25-26-02435</v>
      </c>
      <c r="H5" s="69">
        <f>IF(OR(ISNUMBER(SEARCH("Safe Locker Cash Siphoned Off",'Fraud Investigation Report'!W5)), ISNUMBER(SEARCH("Safe Locker Cash Siphoned Off",'Fraud Investigation Report'!X5))), 'Physical Cash at Safe'!$A$30, "")</f>
        <v>28018</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28018</v>
      </c>
      <c r="O5" s="69">
        <f>IF('Fraud Investigation Report'!AD5="", "", 'Fraud Investigation Report'!AD5)</f>
        <v>0</v>
      </c>
      <c r="P5" s="126">
        <f>IF(AND(N5="", O5=""), "", IF(O5="", N5, N5 - IF(ISNUMBER(O5), O5, 0)))</f>
        <v>28018</v>
      </c>
      <c r="Q5" s="49"/>
      <c r="R5" s="84" t="s">
        <v>263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6"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247</v>
      </c>
      <c r="B4" s="41" t="s">
        <v>248</v>
      </c>
      <c r="C4" s="41" t="s">
        <v>249</v>
      </c>
      <c r="D4" s="41" t="s">
        <v>250</v>
      </c>
      <c r="E4" s="41" t="s">
        <v>251</v>
      </c>
    </row>
    <row r="5" spans="1:5" ht="35.25" customHeight="1" x14ac:dyDescent="0.35">
      <c r="A5" s="17" t="s">
        <v>5</v>
      </c>
      <c r="B5" s="17" t="s">
        <v>99</v>
      </c>
      <c r="C5" s="17" t="s">
        <v>216</v>
      </c>
      <c r="D5" s="17" t="s">
        <v>100</v>
      </c>
      <c r="E5" s="17" t="s">
        <v>69</v>
      </c>
    </row>
    <row r="6" spans="1:5" ht="25.5" customHeight="1" x14ac:dyDescent="0.35">
      <c r="A6" s="42" t="s">
        <v>252</v>
      </c>
      <c r="B6" s="18">
        <v>45934</v>
      </c>
      <c r="C6" s="18">
        <v>45933</v>
      </c>
      <c r="D6" s="18">
        <v>45934</v>
      </c>
      <c r="E6" s="19">
        <v>0.41666666666666669</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99</v>
      </c>
      <c r="E11" s="23">
        <f t="shared" ref="E11:E17" si="0">D11*A11</f>
        <v>49500</v>
      </c>
    </row>
    <row r="12" spans="1:5" ht="14.5" x14ac:dyDescent="0.35">
      <c r="A12" s="24">
        <v>200</v>
      </c>
      <c r="B12" s="25"/>
      <c r="C12" s="23">
        <f>B12*A12</f>
        <v>0</v>
      </c>
      <c r="D12" s="25">
        <v>24</v>
      </c>
      <c r="E12" s="23">
        <f t="shared" si="0"/>
        <v>4800</v>
      </c>
    </row>
    <row r="13" spans="1:5" ht="14.5" x14ac:dyDescent="0.35">
      <c r="A13" s="24">
        <v>100</v>
      </c>
      <c r="B13" s="25"/>
      <c r="C13" s="23">
        <f t="shared" ref="C13:C17" si="1">B13*A13</f>
        <v>0</v>
      </c>
      <c r="D13" s="25">
        <v>57</v>
      </c>
      <c r="E13" s="23">
        <f t="shared" si="0"/>
        <v>5700</v>
      </c>
    </row>
    <row r="14" spans="1:5" ht="14.5" x14ac:dyDescent="0.35">
      <c r="A14" s="24">
        <v>50</v>
      </c>
      <c r="B14" s="25"/>
      <c r="C14" s="23">
        <f t="shared" si="1"/>
        <v>0</v>
      </c>
      <c r="D14" s="25">
        <v>8</v>
      </c>
      <c r="E14" s="23">
        <f t="shared" si="0"/>
        <v>400</v>
      </c>
    </row>
    <row r="15" spans="1:5" ht="14.5" x14ac:dyDescent="0.35">
      <c r="A15" s="24">
        <v>20</v>
      </c>
      <c r="B15" s="25"/>
      <c r="C15" s="23">
        <f t="shared" si="1"/>
        <v>0</v>
      </c>
      <c r="D15" s="25">
        <v>2</v>
      </c>
      <c r="E15" s="23">
        <f t="shared" si="0"/>
        <v>40</v>
      </c>
    </row>
    <row r="16" spans="1:5" ht="14.5" x14ac:dyDescent="0.35">
      <c r="A16" s="24">
        <v>10</v>
      </c>
      <c r="B16" s="25"/>
      <c r="C16" s="23">
        <f t="shared" si="1"/>
        <v>0</v>
      </c>
      <c r="D16" s="25">
        <v>2</v>
      </c>
      <c r="E16" s="23">
        <f t="shared" si="0"/>
        <v>20</v>
      </c>
    </row>
    <row r="17" spans="1:5" ht="14.5" x14ac:dyDescent="0.35">
      <c r="A17" s="24">
        <v>5</v>
      </c>
      <c r="B17" s="25"/>
      <c r="C17" s="23">
        <f t="shared" si="1"/>
        <v>0</v>
      </c>
      <c r="D17" s="25"/>
      <c r="E17" s="23">
        <f t="shared" si="0"/>
        <v>0</v>
      </c>
    </row>
    <row r="18" spans="1:5" ht="14.5" x14ac:dyDescent="0.35">
      <c r="A18" s="26" t="s">
        <v>75</v>
      </c>
      <c r="B18" s="129">
        <v>88481</v>
      </c>
      <c r="C18" s="23">
        <f>B18</f>
        <v>88481</v>
      </c>
      <c r="D18" s="27">
        <v>3</v>
      </c>
      <c r="E18" s="28">
        <f>D18</f>
        <v>3</v>
      </c>
    </row>
    <row r="19" spans="1:5" ht="14.5" x14ac:dyDescent="0.35">
      <c r="A19" s="29"/>
      <c r="B19" s="30" t="s">
        <v>76</v>
      </c>
      <c r="C19" s="31">
        <f>SUM(C10:C18)</f>
        <v>88481</v>
      </c>
      <c r="D19" s="30" t="s">
        <v>76</v>
      </c>
      <c r="E19" s="31">
        <f>SUM(E10:E18)</f>
        <v>60463</v>
      </c>
    </row>
    <row r="20" spans="1:5" ht="30" customHeight="1" x14ac:dyDescent="0.35">
      <c r="A20" s="144" t="s">
        <v>97</v>
      </c>
      <c r="B20" s="145"/>
      <c r="C20" s="32">
        <v>60463</v>
      </c>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28018</v>
      </c>
      <c r="D23" s="53" t="s">
        <v>215</v>
      </c>
      <c r="E23" s="34"/>
    </row>
    <row r="24" spans="1:5" ht="82.5" customHeight="1" x14ac:dyDescent="0.35">
      <c r="A24" s="33" t="s">
        <v>80</v>
      </c>
      <c r="B24" s="131" t="s">
        <v>271</v>
      </c>
      <c r="C24" s="131"/>
      <c r="D24" s="131"/>
      <c r="E24" s="131"/>
    </row>
    <row r="25" spans="1:5" ht="57.75" customHeight="1" x14ac:dyDescent="0.35">
      <c r="A25" s="36" t="s">
        <v>81</v>
      </c>
      <c r="B25" s="153" t="s">
        <v>272</v>
      </c>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t="s">
        <v>255</v>
      </c>
      <c r="B28" s="41" t="s">
        <v>256</v>
      </c>
      <c r="C28" s="43" t="s">
        <v>257</v>
      </c>
      <c r="D28" s="43" t="s">
        <v>244</v>
      </c>
      <c r="E28" s="79" t="s">
        <v>273</v>
      </c>
    </row>
    <row r="29" spans="1:5" ht="30" customHeight="1" x14ac:dyDescent="0.35">
      <c r="A29" s="72" t="s">
        <v>188</v>
      </c>
      <c r="B29" s="73" t="s">
        <v>187</v>
      </c>
      <c r="C29" s="72" t="s">
        <v>217</v>
      </c>
      <c r="D29" s="156" t="s">
        <v>218</v>
      </c>
      <c r="E29" s="157"/>
    </row>
    <row r="30" spans="1:5" ht="40" customHeight="1" x14ac:dyDescent="0.35">
      <c r="A30" s="127">
        <v>28018</v>
      </c>
      <c r="B30" s="127">
        <v>0</v>
      </c>
      <c r="C30" s="128">
        <f>A30-B30</f>
        <v>28018</v>
      </c>
      <c r="D30" s="159" t="s">
        <v>192</v>
      </c>
      <c r="E30" s="160"/>
    </row>
    <row r="31" spans="1:5" ht="15" customHeight="1" x14ac:dyDescent="0.35">
      <c r="A31" s="161"/>
      <c r="B31" s="162"/>
      <c r="C31" s="162"/>
      <c r="D31" s="162"/>
      <c r="E31" s="163"/>
    </row>
    <row r="32" spans="1:5" ht="24.75" customHeight="1" x14ac:dyDescent="0.35">
      <c r="A32" s="37" t="s">
        <v>219</v>
      </c>
      <c r="B32" s="38" t="s">
        <v>253</v>
      </c>
      <c r="C32" s="37" t="s">
        <v>82</v>
      </c>
      <c r="D32" s="154" t="s">
        <v>258</v>
      </c>
      <c r="E32" s="155"/>
    </row>
    <row r="33" spans="1:5" ht="18" customHeight="1" x14ac:dyDescent="0.35">
      <c r="A33" s="37" t="s">
        <v>83</v>
      </c>
      <c r="B33" s="106" t="s">
        <v>254</v>
      </c>
      <c r="C33" s="39" t="s">
        <v>84</v>
      </c>
      <c r="D33" s="148" t="s">
        <v>259</v>
      </c>
      <c r="E33" s="149"/>
    </row>
    <row r="34" spans="1:5" ht="26" x14ac:dyDescent="0.35">
      <c r="A34" s="39" t="s">
        <v>220</v>
      </c>
      <c r="B34" s="38" t="s">
        <v>255</v>
      </c>
      <c r="C34" s="39" t="s">
        <v>221</v>
      </c>
      <c r="D34" s="150" t="s">
        <v>260</v>
      </c>
      <c r="E34" s="151"/>
    </row>
    <row r="35" spans="1:5" ht="26" x14ac:dyDescent="0.35">
      <c r="A35" s="39" t="s">
        <v>222</v>
      </c>
      <c r="B35" s="38" t="s">
        <v>256</v>
      </c>
      <c r="C35" s="39" t="s">
        <v>224</v>
      </c>
      <c r="D35" s="150" t="s">
        <v>261</v>
      </c>
      <c r="E35" s="151"/>
    </row>
    <row r="36" spans="1:5" ht="25.5" customHeight="1" x14ac:dyDescent="0.35">
      <c r="A36" s="39" t="s">
        <v>223</v>
      </c>
      <c r="B36" s="38" t="s">
        <v>257</v>
      </c>
      <c r="C36" s="39" t="s">
        <v>225</v>
      </c>
      <c r="D36" s="152" t="s">
        <v>262</v>
      </c>
      <c r="E36" s="152"/>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K5" sqref="K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G5" sqref="G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2025-10-07T09:01:17Z</dcterms:modified>
</cp:coreProperties>
</file>