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Karanja Css 113703/"/>
    </mc:Choice>
  </mc:AlternateContent>
  <xr:revisionPtr revIDLastSave="181" documentId="8_{7139EFE8-D06B-407F-BD7D-BFD421C35790}" xr6:coauthVersionLast="47" xr6:coauthVersionMax="47" xr10:uidLastSave="{7BA97EC4-A9A1-4D0B-B955-0327DB66AC7E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<sst xmlns="http://schemas.openxmlformats.org/spreadsheetml/2006/main" count="347" uniqueCount="296">
  <si>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</si>
  <si>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</si>
  <si>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</si>
  <si>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</si>
  <si>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</si>
  <si>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</si>
  <si>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</si>
  <si>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</si>
  <si>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</si>
  <si>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</si>
  <si>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</si>
  <si>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</si>
  <si>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</si>
  <si>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</si>
  <si>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</si>
  <si>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</si>
  <si>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</si>
  <si>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</si>
  <si>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</si>
  <si>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</si>
  <si>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</si>
  <si>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</si>
  <si>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</si>
  <si>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</si>
  <si>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</si>
  <si>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</si>
  <si>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</si>
  <si>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</si>
  <si>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</si>
  <si>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</si>
  <si>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</si>
  <si>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</si>
  <si>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</si>
  <si>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</si>
  <si>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</si>
  <si>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</si>
  <si>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</si>
  <si>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</si>
  <si>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</si>
  <si>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</si>
  <si>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</si>
  <si>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</si>
  <si>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</si>
  <si>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</si>
  <si>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</si>
  <si>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</si>
  <si>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</si>
  <si>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</si>
  <si>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</si>
  <si>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</si>
  <si>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</si>
  <si>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</si>
  <si>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</si>
  <si>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</si>
  <si>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</si>
  <si>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</si>
  <si>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</si>
  <si>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</si>
  <si>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</si>
  <si>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</si>
  <si>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</si>
  <si>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</si>
  <si>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</si>
  <si>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</si>
  <si>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</si>
  <si>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</si>
  <si>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</si>
  <si>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</si>
  <si>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</si>
  <si>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</si>
  <si>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</si>
  <si>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</si>
  <si>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</si>
  <si>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</si>
  <si>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</si>
  <si>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</si>
  <si>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</si>
  <si>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</si>
  <si>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</si>
  <si>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</si>
  <si>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</si>
  <si>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</si>
  <si>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</si>
  <si>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</si>
  <si>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</si>
  <si>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</si>
  <si>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</si>
  <si>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</si>
  <si>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</si>
  <si>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</si>
  <si>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</si>
  <si>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</si>
  <si>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</si>
  <si>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</si>
  <si>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</si>
  <si>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</si>
  <si>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</si>
  <si>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</si>
  <si>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</si>
  <si>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</si>
  <si>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</si>
  <si>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</si>
  <si>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</si>
  <si>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</si>
  <si>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</si>
  <si>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</si>
  <si>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</si>
  <si>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</si>
  <si>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</si>
  <si>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</si>
  <si>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</si>
  <si>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</si>
  <si>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</si>
  <si>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</si>
  <si>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</si>
  <si>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</si>
  <si>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</si>
  <si>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</si>
  <si>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</si>
  <si>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</si>
  <si>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</si>
  <si>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</si>
  <si>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</si>
  <si>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</si>
  <si>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</si>
  <si>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</si>
  <si>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</si>
  <si>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</si>
  <si>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</si>
  <si>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</si>
  <si>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</si>
  <si>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</si>
  <si>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</si>
  <si>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</si>
  <si>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</si>
  <si>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</si>
  <si>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</si>
  <si>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</si>
  <si>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</si>
  <si>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</si>
  <si>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</si>
  <si>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</si>
  <si>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</si>
  <si>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</si>
  <si>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</si>
  <si>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</si>
  <si>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</si>
  <si>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</si>
  <si>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</si>
  <si>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</si>
  <si>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</si>
  <si>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</si>
  <si>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</si>
  <si>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</si>
  <si>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</si>
  <si>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</si>
  <si>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</si>
  <si>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</si>
  <si>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</si>
  <si>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</si>
  <si>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</si>
  <si>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</si>
  <si>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</si>
  <si>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</si>
  <si>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</si>
  <si>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</si>
  <si>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</si>
  <si>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</si>
  <si>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</si>
  <si>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</si>
  <si>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</si>
  <si>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</si>
  <si>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</si>
  <si>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</si>
  <si>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</si>
  <si>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</si>
  <si>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</si>
  <si>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</si>
  <si>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</si>
  <si>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</si>
  <si>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</si>
  <si>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</si>
  <si>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</si>
  <si>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</si>
  <si>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</si>
  <si>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</si>
  <si>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</si>
  <si>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</si>
  <si>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</si>
  <si>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</si>
  <si>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</si>
  <si>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</si>
  <si>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</si>
  <si>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</si>
  <si>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</si>
  <si>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</si>
  <si>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</si>
  <si>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</si>
  <si>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</si>
  <si>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</si>
  <si>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</si>
  <si>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</si>
  <si>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</si>
  <si>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</si>
  <si>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</si>
  <si>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</si>
  <si>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</si>
  <si>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</si>
  <si>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</si>
  <si>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</si>
  <si>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</si>
  <si>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</si>
  <si>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</si>
  <si>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</si>
  <si>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</si>
  <si>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</si>
  <si>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</si>
  <si>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</si>
  <si>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</si>
  <si>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</si>
  <si>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</si>
  <si>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</si>
  <si>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</si>
  <si>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</si>
  <si>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</si>
  <si>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</si>
  <si>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</si>
  <si>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</si>
  <si>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</si>
  <si>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</si>
  <si>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</si>
  <si>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</si>
  <si>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</si>
  <si>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</si>
  <si>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</si>
  <si>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</si>
  <si>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</si>
  <si>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</si>
  <si>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</si>
  <si>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</si>
  <si>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</si>
  <si>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</si>
  <si>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</si>
  <si>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</si>
  <si>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</si>
  <si>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</si>
  <si>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HINDU</t>
  </si>
  <si>
    <t>Agriculture &amp; Farming</t>
  </si>
  <si>
    <t>Open</t>
  </si>
  <si>
    <t>No SVP</t>
  </si>
  <si>
    <t>Chandrasing M. Malani/SF0052961</t>
  </si>
  <si>
    <t>Reporting Time : 05:19 PM</t>
  </si>
  <si>
    <t>CSS</t>
  </si>
  <si>
    <t>Credit Assistant</t>
  </si>
  <si>
    <t>Amravati</t>
  </si>
  <si>
    <t>ST</t>
  </si>
  <si>
    <t>08-Apr-2024</t>
  </si>
  <si>
    <t>Hemant  Gadge/SF0013955</t>
  </si>
  <si>
    <t>Mohamad Nasir Abdul Gani/SF0096975</t>
  </si>
  <si>
    <t>Abdul shazeb Abdul Javed</t>
  </si>
  <si>
    <t>SF0090467</t>
  </si>
  <si>
    <t>Pankaj Beldar</t>
  </si>
  <si>
    <t>sf0050837</t>
  </si>
  <si>
    <t>Branch Manager</t>
  </si>
  <si>
    <t>Dual Staff</t>
  </si>
  <si>
    <t>Available &amp; Updated</t>
  </si>
  <si>
    <t>MRGL2258</t>
  </si>
  <si>
    <t>Karanja(Lad)</t>
  </si>
  <si>
    <t>Washim</t>
  </si>
  <si>
    <t>Shahid Khan Najim Khan</t>
  </si>
  <si>
    <t>SF0093224</t>
  </si>
  <si>
    <t>Umarda Bazar</t>
  </si>
  <si>
    <t>SF0092306</t>
  </si>
  <si>
    <t>Kunal Chirkut Chopade</t>
  </si>
  <si>
    <t>Umarda Bazar C1</t>
  </si>
  <si>
    <t>Umarda Bazar C1 KarajgaoA11</t>
  </si>
  <si>
    <t>Unnati</t>
  </si>
  <si>
    <t>SSF3786925</t>
  </si>
  <si>
    <t>KAVITA RAMESHWAR CHAVHAN</t>
  </si>
  <si>
    <t>19-Feb-2024</t>
  </si>
  <si>
    <t>08</t>
  </si>
  <si>
    <t>0</t>
  </si>
  <si>
    <t>2.41 Yrs</t>
  </si>
  <si>
    <t>28 Apr 2023</t>
  </si>
  <si>
    <t>&gt; 2 to 4 Years</t>
  </si>
  <si>
    <t>08-Aug-2025</t>
  </si>
  <si>
    <t>9766103233</t>
  </si>
  <si>
    <t>Israil Shaikh/SF0035192</t>
  </si>
  <si>
    <t>As per the Loan Card, Borrower KAVITA RAMESHWAR CHAVHAN/355351113 paid the EMIs amount of FRs 2690/ on 8 Dec  2024 to CA Abdul shazeb Abdul Javed/SF0090467.
But the CA shazeb did not post in FIMO.</t>
  </si>
  <si>
    <t>Form Date : 23 Sep 2025</t>
  </si>
  <si>
    <t>To Date : 23 Sep 2025</t>
  </si>
  <si>
    <t>FIR Not Filled</t>
  </si>
  <si>
    <t>Completed-Report Submitted</t>
  </si>
  <si>
    <t>FN25-26-02438</t>
  </si>
  <si>
    <t>As per the Loan Card, Borrower KAVITA RAMESHWAR CHAVHAN/355351113 paid the EMIs amount of FRs 2690/ on 8 Dec-2024 to CA Abdul shazeb Abdul Javed/SF0090467.
But the CA shazeb did not post in FIMO.</t>
  </si>
  <si>
    <t>During the post-investigation, it was found that the Credit Assistant 01 Borrower's EMIs were collected for Rs 2,690 on 8 Dec-2024. The entry was still not posted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</si>
</sst>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90625" bestFit="1" customWidth="1"/>
    <col min="2" max="2" width="24.54296875" customWidth="1"/>
    <col min="3" max="3" width="25.08984375" customWidth="1"/>
    <col min="4" max="4" width="25.90625" customWidth="1"/>
    <col min="5" max="5" width="22.54296875" customWidth="1"/>
    <col min="6" max="6" width="92.08984375" bestFit="1" customWidth="1"/>
    <col min="7" max="7" width="22.453125" bestFit="1" customWidth="1"/>
    <col min="8" max="8" width="11.90625" bestFit="1" customWidth="1"/>
    <col min="9" max="9" width="30.089843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5" zeroHeight="1" x14ac:dyDescent="0.35"/>
  <cols>
    <col min="1" max="1" width="9" customWidth="1"/>
    <col min="2" max="2" width="13.36328125" customWidth="1"/>
    <col min="3" max="6" width="15.54296875" customWidth="1"/>
    <col min="7" max="7" width="17.6328125" bestFit="1" customWidth="1"/>
    <col min="8" max="8" width="19.90625" customWidth="1"/>
    <col min="9" max="9" width="20.089843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08984375" customWidth="1"/>
    <col min="19" max="19" width="20.36328125" customWidth="1"/>
    <col min="20" max="20" width="18.453125" customWidth="1"/>
    <col min="21" max="21" width="20.08984375" customWidth="1"/>
    <col min="22" max="22" width="25.453125" customWidth="1"/>
    <col min="23" max="23" width="32.08984375" customWidth="1"/>
    <col min="24" max="24" width="46.6328125" customWidth="1"/>
    <col min="25" max="25" width="23.6328125" customWidth="1"/>
    <col min="26" max="26" width="16.6328125" customWidth="1"/>
    <col min="27" max="27" width="16.08984375" customWidth="1"/>
    <col min="28" max="29" width="17" customWidth="1"/>
    <col min="30" max="30" width="19.6328125" customWidth="1"/>
    <col min="31" max="31" width="16.36328125" customWidth="1"/>
    <col min="32" max="32" width="15.6328125" customWidth="1"/>
    <col min="33" max="33" width="14.54296875" customWidth="1"/>
    <col min="34" max="34" width="60.453125" customWidth="1"/>
    <col min="35" max="35" width="5.6328125" customWidth="1"/>
    <col min="36" max="16384" width="5.63281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MRGL2258</v>
      </c>
      <c r="D5" s="63" t="str">
        <f>IF('Physical Cash at Safe'!D28="Yes", 'Physical Cash at Safe'!B4, 'Borrower Wise Details'!C5)</f>
        <v>Karanja(Lad)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Amravati</v>
      </c>
      <c r="G5" s="61">
        <v>45911</v>
      </c>
      <c r="H5" s="107" t="s">
        <v>252</v>
      </c>
      <c r="I5" s="61">
        <v>45931</v>
      </c>
      <c r="J5" s="74" t="str">
        <f>IF('Physical Cash at Safe'!D28="Yes",'Physical Cash at Safe'!E28,IF('Borrower Wise Details'!D5&lt;&gt;"",'Borrower Wise Details'!D5,""))</f>
        <v>FN25-26-02438</v>
      </c>
      <c r="K5" s="81">
        <v>1</v>
      </c>
      <c r="L5" s="82">
        <v>2690</v>
      </c>
      <c r="M5" s="82">
        <v>0</v>
      </c>
      <c r="N5" s="82" t="s">
        <v>287</v>
      </c>
      <c r="O5" s="82" t="s">
        <v>257</v>
      </c>
      <c r="P5" s="82" t="s">
        <v>258</v>
      </c>
      <c r="Q5" s="82" t="s">
        <v>249</v>
      </c>
      <c r="R5" s="75" t="str">
        <f>IF('Physical Cash at Safe'!$D$28="Yes", 'Physical Cash at Safe'!$A$28, IF('Borrower Wise Details'!F5&lt;&gt;"", 'Borrower Wise Details'!F5, ""))</f>
        <v>Abdul shazeb Abdul Javed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SF0090467</v>
      </c>
      <c r="U5" s="77" t="s">
        <v>199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292</v>
      </c>
      <c r="Z5" s="61">
        <v>45923</v>
      </c>
      <c r="AA5" s="61">
        <v>45923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2690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2690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45931</v>
      </c>
      <c r="AH5" s="70" t="s">
        <v>295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08984375" defaultRowHeight="14.5" zeroHeight="1" x14ac:dyDescent="0.35"/>
  <cols>
    <col min="1" max="1" width="8.90625" customWidth="1"/>
    <col min="2" max="2" width="13.6328125" customWidth="1"/>
    <col min="3" max="3" width="20.08984375" customWidth="1"/>
    <col min="4" max="4" width="23.453125" customWidth="1"/>
    <col min="5" max="5" width="14.6328125" customWidth="1"/>
    <col min="6" max="6" width="18.453125" customWidth="1"/>
    <col min="7" max="7" width="22.54296875" customWidth="1"/>
    <col min="8" max="13" width="23.08984375" customWidth="1"/>
    <col min="14" max="14" width="17.36328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MRGL2258</v>
      </c>
      <c r="C5" s="50" t="str">
        <f>IF('Fraud Investigation Report'!D5="", "", 'Fraud Investigation Report'!D5)</f>
        <v>Karanja(Lad)</v>
      </c>
      <c r="D5" s="68" t="str">
        <f>IF(OR('Fraud Investigation Report'!R5="", 'Fraud Investigation Report'!R5=0), "", 'Fraud Investigation Report'!R5)</f>
        <v>Abdul shazeb Abdul Javed</v>
      </c>
      <c r="E5" s="68" t="str">
        <f>IF(OR('Fraud Investigation Report'!T5="", 'Fraud Investigation Report'!T5=0), "", 'Fraud Investigation Report'!T5)</f>
        <v>SF0090467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FN25-26-02438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2690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2690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2690</v>
      </c>
      <c r="Q5" s="49"/>
      <c r="R5" s="84" t="s">
        <v>291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E37" sqref="E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6328125" customWidth="1"/>
    <col min="5" max="5" width="19.6328125" customWidth="1"/>
    <col min="6" max="6" width="1" customWidth="1"/>
    <col min="7" max="16384" width="9.3632812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3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266</v>
      </c>
      <c r="B4" s="41" t="s">
        <v>267</v>
      </c>
      <c r="C4" s="41" t="s">
        <v>268</v>
      </c>
      <c r="D4" s="41" t="s">
        <v>268</v>
      </c>
      <c r="E4" s="41" t="s">
        <v>254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245</v>
      </c>
      <c r="B6" s="18">
        <v>45923</v>
      </c>
      <c r="C6" s="18">
        <v>45923</v>
      </c>
      <c r="D6" s="18">
        <v>45923</v>
      </c>
      <c r="E6" s="19">
        <v>0.85416666666666663</v>
      </c>
    </row>
    <row r="7" spans="1:5" ht="15.5" x14ac:dyDescent="0.35">
      <c r="A7" s="153" t="s">
        <v>70</v>
      </c>
      <c r="B7" s="154"/>
      <c r="C7" s="154"/>
      <c r="D7" s="154"/>
      <c r="E7" s="154"/>
    </row>
    <row r="8" spans="1:5" ht="15" customHeight="1" x14ac:dyDescent="0.35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5" x14ac:dyDescent="0.3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15</v>
      </c>
      <c r="C11" s="23">
        <f>B11*A11</f>
        <v>7500</v>
      </c>
      <c r="D11" s="25">
        <v>15</v>
      </c>
      <c r="E11" s="23">
        <f t="shared" ref="E11:E17" si="0">D11*A11</f>
        <v>7500</v>
      </c>
    </row>
    <row r="12" spans="1:5" ht="14.5" x14ac:dyDescent="0.35">
      <c r="A12" s="24">
        <v>200</v>
      </c>
      <c r="B12" s="25">
        <v>5</v>
      </c>
      <c r="C12" s="23">
        <f>B12*A12</f>
        <v>1000</v>
      </c>
      <c r="D12" s="25">
        <v>5</v>
      </c>
      <c r="E12" s="23">
        <f t="shared" si="0"/>
        <v>1000</v>
      </c>
    </row>
    <row r="13" spans="1:5" ht="14.5" x14ac:dyDescent="0.35">
      <c r="A13" s="24">
        <v>100</v>
      </c>
      <c r="B13" s="25">
        <v>22</v>
      </c>
      <c r="C13" s="23">
        <f t="shared" ref="C13:C17" si="1">B13*A13</f>
        <v>2200</v>
      </c>
      <c r="D13" s="25">
        <v>22</v>
      </c>
      <c r="E13" s="23">
        <f t="shared" si="0"/>
        <v>2200</v>
      </c>
    </row>
    <row r="14" spans="1:5" ht="14.5" x14ac:dyDescent="0.35">
      <c r="A14" s="24">
        <v>50</v>
      </c>
      <c r="B14" s="25">
        <v>3</v>
      </c>
      <c r="C14" s="23">
        <f t="shared" si="1"/>
        <v>150</v>
      </c>
      <c r="D14" s="25">
        <v>3</v>
      </c>
      <c r="E14" s="23">
        <f t="shared" si="0"/>
        <v>150</v>
      </c>
    </row>
    <row r="15" spans="1:5" ht="14.5" x14ac:dyDescent="0.35">
      <c r="A15" s="24">
        <v>20</v>
      </c>
      <c r="B15" s="25">
        <v>5</v>
      </c>
      <c r="C15" s="23">
        <f t="shared" si="1"/>
        <v>100</v>
      </c>
      <c r="D15" s="25">
        <v>5</v>
      </c>
      <c r="E15" s="23">
        <f t="shared" si="0"/>
        <v>100</v>
      </c>
    </row>
    <row r="16" spans="1:5" ht="14.5" x14ac:dyDescent="0.35">
      <c r="A16" s="24">
        <v>10</v>
      </c>
      <c r="B16" s="25">
        <v>3</v>
      </c>
      <c r="C16" s="23">
        <f t="shared" si="1"/>
        <v>30</v>
      </c>
      <c r="D16" s="25">
        <v>3</v>
      </c>
      <c r="E16" s="23">
        <f t="shared" si="0"/>
        <v>30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10980</v>
      </c>
      <c r="D19" s="30" t="s">
        <v>76</v>
      </c>
      <c r="E19" s="31">
        <f>SUM(E10:E18)</f>
        <v>10980</v>
      </c>
    </row>
    <row r="20" spans="1:5" ht="30" customHeight="1" x14ac:dyDescent="0.35">
      <c r="A20" s="161" t="s">
        <v>97</v>
      </c>
      <c r="B20" s="162"/>
      <c r="C20" s="32">
        <v>10980</v>
      </c>
      <c r="D20" s="33" t="s">
        <v>91</v>
      </c>
      <c r="E20" s="34">
        <v>0</v>
      </c>
    </row>
    <row r="21" spans="1:5" ht="30" customHeight="1" x14ac:dyDescent="0.35">
      <c r="A21" s="163" t="s">
        <v>88</v>
      </c>
      <c r="B21" s="164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3" t="s">
        <v>77</v>
      </c>
      <c r="B22" s="164"/>
      <c r="C22" s="34">
        <v>0</v>
      </c>
      <c r="D22" s="35" t="s">
        <v>78</v>
      </c>
      <c r="E22" s="34"/>
    </row>
    <row r="23" spans="1:5" ht="30" customHeight="1" x14ac:dyDescent="0.35">
      <c r="A23" s="163" t="s">
        <v>79</v>
      </c>
      <c r="B23" s="164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5">
      <c r="A24" s="33" t="s">
        <v>80</v>
      </c>
      <c r="B24" s="148"/>
      <c r="C24" s="148"/>
      <c r="D24" s="148"/>
      <c r="E24" s="148"/>
    </row>
    <row r="25" spans="1:5" ht="57.75" customHeight="1" x14ac:dyDescent="0.35">
      <c r="A25" s="36" t="s">
        <v>81</v>
      </c>
      <c r="B25" s="137"/>
      <c r="C25" s="137"/>
      <c r="D25" s="137"/>
      <c r="E25" s="137"/>
    </row>
    <row r="26" spans="1:5" ht="20.149999999999999" customHeight="1" x14ac:dyDescent="0.35">
      <c r="A26" s="142" t="s">
        <v>189</v>
      </c>
      <c r="B26" s="142"/>
      <c r="C26" s="142"/>
      <c r="D26" s="142"/>
      <c r="E26" s="14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40" t="s">
        <v>215</v>
      </c>
      <c r="E29" s="141"/>
    </row>
    <row r="30" spans="1:5" ht="39.9" customHeight="1" x14ac:dyDescent="0.3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216</v>
      </c>
      <c r="B32" s="38" t="s">
        <v>264</v>
      </c>
      <c r="C32" s="37" t="s">
        <v>82</v>
      </c>
      <c r="D32" s="138" t="s">
        <v>265</v>
      </c>
      <c r="E32" s="139"/>
    </row>
    <row r="33" spans="1:5" ht="18" customHeight="1" x14ac:dyDescent="0.35">
      <c r="A33" s="37" t="s">
        <v>83</v>
      </c>
      <c r="B33" s="106">
        <v>240</v>
      </c>
      <c r="C33" s="39" t="s">
        <v>84</v>
      </c>
      <c r="D33" s="132">
        <v>279</v>
      </c>
      <c r="E33" s="133"/>
    </row>
    <row r="34" spans="1:5" ht="26" x14ac:dyDescent="0.35">
      <c r="A34" s="39" t="s">
        <v>217</v>
      </c>
      <c r="B34" s="38" t="s">
        <v>261</v>
      </c>
      <c r="C34" s="39" t="s">
        <v>218</v>
      </c>
      <c r="D34" s="134" t="s">
        <v>269</v>
      </c>
      <c r="E34" s="135"/>
    </row>
    <row r="35" spans="1:5" ht="26" x14ac:dyDescent="0.35">
      <c r="A35" s="39" t="s">
        <v>219</v>
      </c>
      <c r="B35" s="38" t="s">
        <v>262</v>
      </c>
      <c r="C35" s="39" t="s">
        <v>221</v>
      </c>
      <c r="D35" s="134" t="s">
        <v>270</v>
      </c>
      <c r="E35" s="135"/>
    </row>
    <row r="36" spans="1:5" ht="25.5" customHeight="1" x14ac:dyDescent="0.35">
      <c r="A36" s="39" t="s">
        <v>220</v>
      </c>
      <c r="B36" s="38" t="s">
        <v>263</v>
      </c>
      <c r="C36" s="39" t="s">
        <v>222</v>
      </c>
      <c r="D36" s="136" t="s">
        <v>253</v>
      </c>
      <c r="E36" s="136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" zeroHeight="1" x14ac:dyDescent="0.3"/>
  <cols>
    <col min="1" max="1" width="8.6328125" style="13" customWidth="1"/>
    <col min="2" max="2" width="13.36328125" style="13" customWidth="1"/>
    <col min="3" max="3" width="18.6328125" style="13" customWidth="1"/>
    <col min="4" max="4" width="16.453125" style="13" customWidth="1"/>
    <col min="5" max="5" width="14.90625" style="13" customWidth="1"/>
    <col min="6" max="6" width="20.453125" style="13" customWidth="1"/>
    <col min="7" max="7" width="20.6328125" style="13" customWidth="1"/>
    <col min="8" max="8" width="20.90625" style="13" customWidth="1"/>
    <col min="9" max="9" width="14.90625" style="13" customWidth="1"/>
    <col min="10" max="10" width="14.453125" style="13" customWidth="1"/>
    <col min="11" max="11" width="21.453125" style="13" customWidth="1"/>
    <col min="12" max="12" width="17.36328125" style="13" customWidth="1"/>
    <col min="13" max="13" width="18.6328125" style="59" customWidth="1"/>
    <col min="14" max="14" width="15.54296875" style="13" customWidth="1"/>
    <col min="15" max="15" width="17.08984375" style="13" customWidth="1"/>
    <col min="16" max="16" width="33.36328125" style="13" customWidth="1"/>
    <col min="17" max="17" width="16.54296875" style="13" customWidth="1"/>
    <col min="18" max="18" width="17.453125" style="13" customWidth="1"/>
    <col min="19" max="19" width="20.08984375" style="13" customWidth="1"/>
    <col min="20" max="20" width="20.54296875" style="13" customWidth="1"/>
    <col min="21" max="21" width="18" style="13" customWidth="1"/>
    <col min="22" max="22" width="22.6328125" style="13" customWidth="1"/>
    <col min="23" max="23" width="52.08984375" style="13" customWidth="1"/>
    <col min="24" max="24" width="8.6328125" style="13" customWidth="1"/>
    <col min="25" max="16384" width="8.63281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MRGL2258</v>
      </c>
      <c r="C5" s="119" t="str">
        <f>IF('Loan Outstanding Report'!$H$5="", "", 'Loan Outstanding Report'!$H$5)</f>
        <v>Karanja(Lad)</v>
      </c>
      <c r="D5" s="41" t="s">
        <v>293</v>
      </c>
      <c r="E5" s="65">
        <v>45923</v>
      </c>
      <c r="F5" s="38" t="s">
        <v>259</v>
      </c>
      <c r="G5" s="49" t="s">
        <v>260</v>
      </c>
      <c r="H5" s="49" t="s">
        <v>253</v>
      </c>
      <c r="I5" s="120" t="s">
        <v>274</v>
      </c>
      <c r="J5" s="120" t="s">
        <v>277</v>
      </c>
      <c r="K5" s="120" t="s">
        <v>278</v>
      </c>
      <c r="L5" s="11">
        <v>355351113</v>
      </c>
      <c r="M5" s="65" t="s">
        <v>279</v>
      </c>
      <c r="N5" s="124">
        <v>40000</v>
      </c>
      <c r="O5" s="124">
        <v>2690</v>
      </c>
      <c r="P5" s="121" t="s">
        <v>139</v>
      </c>
      <c r="Q5" s="80">
        <v>45634</v>
      </c>
      <c r="R5" s="124">
        <v>2690</v>
      </c>
      <c r="S5" s="124">
        <v>0</v>
      </c>
      <c r="T5" s="124">
        <v>0</v>
      </c>
      <c r="U5" s="125">
        <f t="shared" ref="U5" si="0">IF(AND(ISBLANK(R5),ISBLANK(S5),ISBLANK(T5)),"",R5-(S5+T5))</f>
        <v>2690</v>
      </c>
      <c r="V5" s="117" t="s">
        <v>201</v>
      </c>
      <c r="W5" s="122" t="s">
        <v>294</v>
      </c>
    </row>
    <row r="6" spans="1:23" ht="24.9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/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/>
      <c r="E7" s="65"/>
      <c r="F7" s="38" t="str">
        <f t="shared" ref="F7:F70" si="4">IF(J7&lt;&gt;"", $F$5, "")</f>
        <v/>
      </c>
      <c r="G7" s="49" t="str">
        <f t="shared" ref="G7:G70" si="5">IF(J7&lt;&gt;"", $G$5, "")</f>
        <v/>
      </c>
      <c r="H7" s="49" t="str">
        <f t="shared" ref="H7:H70" si="6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ref="D8:D70" si="7">IF(J8&lt;&gt;"", $D$5, "")</f>
        <v/>
      </c>
      <c r="E8" s="65"/>
      <c r="F8" s="38" t="str">
        <f t="shared" si="4"/>
        <v/>
      </c>
      <c r="G8" s="49" t="str">
        <f t="shared" si="5"/>
        <v/>
      </c>
      <c r="H8" s="49" t="str">
        <f t="shared" si="6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7"/>
        <v/>
      </c>
      <c r="E9" s="65"/>
      <c r="F9" s="38" t="str">
        <f t="shared" si="4"/>
        <v/>
      </c>
      <c r="G9" s="49" t="str">
        <f t="shared" si="5"/>
        <v/>
      </c>
      <c r="H9" s="49" t="str">
        <f t="shared" si="6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7"/>
        <v/>
      </c>
      <c r="E10" s="65"/>
      <c r="F10" s="38" t="str">
        <f t="shared" si="4"/>
        <v/>
      </c>
      <c r="G10" s="49" t="str">
        <f t="shared" si="5"/>
        <v/>
      </c>
      <c r="H10" s="49" t="str">
        <f t="shared" si="6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7"/>
        <v/>
      </c>
      <c r="E11" s="65"/>
      <c r="F11" s="38" t="str">
        <f t="shared" si="4"/>
        <v/>
      </c>
      <c r="G11" s="49" t="str">
        <f t="shared" si="5"/>
        <v/>
      </c>
      <c r="H11" s="49" t="str">
        <f t="shared" si="6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7"/>
        <v/>
      </c>
      <c r="E12" s="65"/>
      <c r="F12" s="38" t="str">
        <f t="shared" si="4"/>
        <v/>
      </c>
      <c r="G12" s="49" t="str">
        <f t="shared" si="5"/>
        <v/>
      </c>
      <c r="H12" s="49" t="str">
        <f t="shared" si="6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7"/>
        <v/>
      </c>
      <c r="E13" s="65"/>
      <c r="F13" s="38" t="str">
        <f t="shared" si="4"/>
        <v/>
      </c>
      <c r="G13" s="49" t="str">
        <f t="shared" si="5"/>
        <v/>
      </c>
      <c r="H13" s="49" t="str">
        <f t="shared" si="6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7"/>
        <v/>
      </c>
      <c r="E14" s="65"/>
      <c r="F14" s="38" t="str">
        <f t="shared" si="4"/>
        <v/>
      </c>
      <c r="G14" s="49" t="str">
        <f t="shared" si="5"/>
        <v/>
      </c>
      <c r="H14" s="49" t="str">
        <f t="shared" si="6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7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7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7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7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7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7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7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7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7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7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7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7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7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7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7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7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7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7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7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7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7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7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7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7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7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7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7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7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7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7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7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7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7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7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7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7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7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7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7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7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7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7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7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7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7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7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7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7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7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7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7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7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7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7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7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7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>
      <selection activeCell="A5" sqref="A5"/>
    </sheetView>
  </sheetViews>
  <sheetFormatPr defaultColWidth="0" defaultRowHeight="14.5" zeroHeight="1" x14ac:dyDescent="0.35"/>
  <cols>
    <col min="1" max="1" width="8.54296875" style="99" customWidth="1"/>
    <col min="2" max="2" width="9.906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08984375" style="99" bestFit="1" customWidth="1"/>
    <col min="7" max="7" width="11.6328125" style="99" bestFit="1" customWidth="1"/>
    <col min="8" max="8" width="11.36328125" style="99" bestFit="1" customWidth="1"/>
    <col min="9" max="9" width="12.08984375" style="99" customWidth="1"/>
    <col min="10" max="10" width="12.90625" style="99" customWidth="1"/>
    <col min="11" max="11" width="8.6328125" style="99" customWidth="1"/>
    <col min="12" max="12" width="13.08984375" style="99" bestFit="1" customWidth="1"/>
    <col min="13" max="13" width="16.54296875" style="99" customWidth="1"/>
    <col min="14" max="16" width="8.6328125" style="99" customWidth="1"/>
    <col min="17" max="17" width="14.36328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6328125" style="99" customWidth="1"/>
    <col min="24" max="24" width="26.08984375" style="99" bestFit="1" customWidth="1"/>
    <col min="25" max="25" width="12.90625" style="99" bestFit="1" customWidth="1"/>
    <col min="26" max="26" width="27.453125" style="99" customWidth="1"/>
    <col min="27" max="27" width="13" style="99" bestFit="1" customWidth="1"/>
    <col min="28" max="28" width="8.6328125" style="99" customWidth="1"/>
    <col min="29" max="29" width="12.6328125" style="99" bestFit="1" customWidth="1"/>
    <col min="30" max="32" width="8.6328125" style="99" customWidth="1"/>
    <col min="33" max="33" width="13.36328125" style="99" bestFit="1" customWidth="1"/>
    <col min="34" max="34" width="12.08984375" style="99" bestFit="1" customWidth="1"/>
    <col min="35" max="35" width="12.90625" style="99" bestFit="1" customWidth="1"/>
    <col min="36" max="37" width="8.6328125" style="99" customWidth="1"/>
    <col min="38" max="38" width="13" style="99" bestFit="1" customWidth="1"/>
    <col min="39" max="50" width="8.6328125" style="99" customWidth="1"/>
    <col min="51" max="51" width="13.6328125" style="99" bestFit="1" customWidth="1"/>
    <col min="52" max="55" width="8.6328125" style="99" customWidth="1"/>
    <col min="56" max="56" width="13.54296875" style="99" bestFit="1" customWidth="1"/>
    <col min="57" max="57" width="10.90625" style="99" customWidth="1"/>
    <col min="58" max="58" width="15.453125" style="99" customWidth="1"/>
    <col min="59" max="59" width="18.08984375" style="99" customWidth="1"/>
    <col min="60" max="60" width="24.36328125" style="99" customWidth="1"/>
    <col min="61" max="61" width="19.453125" style="99" customWidth="1"/>
    <col min="62" max="62" width="24.36328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36328125" style="99" customWidth="1"/>
    <col min="69" max="69" width="27" style="104" customWidth="1"/>
    <col min="70" max="70" width="78.6328125" style="99" customWidth="1"/>
    <col min="71" max="71" width="8.6328125" style="99" customWidth="1"/>
    <col min="72" max="16384" width="8.6328125" style="99" hidden="1"/>
  </cols>
  <sheetData>
    <row r="1" spans="1:70" x14ac:dyDescent="0.35">
      <c r="A1" s="91" t="s">
        <v>289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290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251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244</v>
      </c>
      <c r="C5" s="38" t="s">
        <v>245</v>
      </c>
      <c r="D5" s="38" t="s">
        <v>254</v>
      </c>
      <c r="E5" s="38" t="s">
        <v>268</v>
      </c>
      <c r="F5" s="38" t="s">
        <v>268</v>
      </c>
      <c r="G5" s="84" t="s">
        <v>266</v>
      </c>
      <c r="H5" s="38" t="s">
        <v>267</v>
      </c>
      <c r="I5" s="84">
        <v>144038</v>
      </c>
      <c r="J5" s="38" t="s">
        <v>271</v>
      </c>
      <c r="K5" s="84">
        <v>144038</v>
      </c>
      <c r="L5" s="84" t="s">
        <v>272</v>
      </c>
      <c r="M5" s="38" t="s">
        <v>273</v>
      </c>
      <c r="N5" s="84">
        <v>404757</v>
      </c>
      <c r="O5" s="84" t="s">
        <v>274</v>
      </c>
      <c r="P5" s="84">
        <v>609777</v>
      </c>
      <c r="Q5" s="38" t="s">
        <v>275</v>
      </c>
      <c r="R5" s="38" t="s">
        <v>276</v>
      </c>
      <c r="S5" s="84" t="s">
        <v>277</v>
      </c>
      <c r="T5" s="84" t="s">
        <v>277</v>
      </c>
      <c r="U5" s="84" t="s">
        <v>255</v>
      </c>
      <c r="V5" s="84" t="s">
        <v>246</v>
      </c>
      <c r="W5" s="84">
        <v>0</v>
      </c>
      <c r="X5" s="38" t="s">
        <v>247</v>
      </c>
      <c r="Y5" s="84">
        <v>355351113</v>
      </c>
      <c r="Z5" s="38" t="s">
        <v>278</v>
      </c>
      <c r="AA5" s="108" t="s">
        <v>279</v>
      </c>
      <c r="AB5" s="84">
        <v>40000</v>
      </c>
      <c r="AC5" s="108" t="s">
        <v>280</v>
      </c>
      <c r="AD5" s="84">
        <v>18</v>
      </c>
      <c r="AE5" s="84" t="s">
        <v>281</v>
      </c>
      <c r="AF5" s="84" t="s">
        <v>282</v>
      </c>
      <c r="AG5" s="108" t="s">
        <v>283</v>
      </c>
      <c r="AH5" s="84" t="s">
        <v>284</v>
      </c>
      <c r="AI5" s="108" t="s">
        <v>256</v>
      </c>
      <c r="AJ5" s="84">
        <v>2690</v>
      </c>
      <c r="AK5" s="84">
        <v>2690</v>
      </c>
      <c r="AL5" s="108" t="s">
        <v>285</v>
      </c>
      <c r="AM5" s="84">
        <v>36693.919999999998</v>
      </c>
      <c r="AN5" s="112">
        <v>9036.08</v>
      </c>
      <c r="AO5" s="112">
        <v>45730</v>
      </c>
      <c r="AP5" s="112">
        <v>3306.08</v>
      </c>
      <c r="AQ5" s="112">
        <v>70.92</v>
      </c>
      <c r="AR5" s="112">
        <v>3377</v>
      </c>
      <c r="AS5" s="112">
        <v>3306.08</v>
      </c>
      <c r="AT5" s="112">
        <v>70.92</v>
      </c>
      <c r="AU5" s="112">
        <v>3377</v>
      </c>
      <c r="AV5" s="84">
        <v>18</v>
      </c>
      <c r="AW5" s="84"/>
      <c r="AX5" s="84"/>
      <c r="AY5" s="108"/>
      <c r="AZ5" s="84"/>
      <c r="BA5" s="84"/>
      <c r="BB5" s="84" t="s">
        <v>248</v>
      </c>
      <c r="BC5" s="84"/>
      <c r="BD5" s="108"/>
      <c r="BE5" s="84">
        <v>0</v>
      </c>
      <c r="BF5" s="38" t="s">
        <v>277</v>
      </c>
      <c r="BG5" s="84" t="s">
        <v>286</v>
      </c>
      <c r="BH5" s="114" t="s">
        <v>250</v>
      </c>
      <c r="BI5" s="38" t="s">
        <v>110</v>
      </c>
      <c r="BJ5" s="85">
        <v>45923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84">
        <v>2690</v>
      </c>
      <c r="BQ5" s="117" t="s">
        <v>201</v>
      </c>
      <c r="BR5" s="130" t="s">
        <v>288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2025-10-01T10:16:22Z</dcterms:modified>
</cp:coreProperties>
</file>