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221254CC-7AC2-4D86-A02B-FB7F39B32E17}" xr6:coauthVersionLast="47" xr6:coauthVersionMax="47" xr10:uidLastSave="{8E713ECE-38BE-48D7-87D2-D5236A7DFD2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<sst xmlns="http://schemas.openxmlformats.org/spreadsheetml/2006/main" count="308" uniqueCount="274">
  <si>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</si>
  <si>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</si>
  <si>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</si>
  <si>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</si>
  <si>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</si>
  <si>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</si>
  <si>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</si>
  <si>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</si>
  <si>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</si>
  <si>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</si>
  <si>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</si>
  <si>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</si>
  <si>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</si>
  <si>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</si>
  <si>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</si>
  <si>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</si>
  <si>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</si>
  <si>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</si>
  <si>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</si>
  <si>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</si>
  <si>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</si>
  <si>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</si>
  <si>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</si>
  <si>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</si>
  <si>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</si>
  <si>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</si>
  <si>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</si>
  <si>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</si>
  <si>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</si>
  <si>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</si>
  <si>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</si>
  <si>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</si>
  <si>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</si>
  <si>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</si>
  <si>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</si>
  <si>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</si>
  <si>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</si>
  <si>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</si>
  <si>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</si>
  <si>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</si>
  <si>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</si>
  <si>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</si>
  <si>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</si>
  <si>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</si>
  <si>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</si>
  <si>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</si>
  <si>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</si>
  <si>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</si>
  <si>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</si>
  <si>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</si>
  <si>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</si>
  <si>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</si>
  <si>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</si>
  <si>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</si>
  <si>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</si>
  <si>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</si>
  <si>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</si>
  <si>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</si>
  <si>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</si>
  <si>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</si>
  <si>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</si>
  <si>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</si>
  <si>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</si>
  <si>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</si>
  <si>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</si>
  <si>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</si>
  <si>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</si>
  <si>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</si>
  <si>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</si>
  <si>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</si>
  <si>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</si>
  <si>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</si>
  <si>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</si>
  <si>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</si>
  <si>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</si>
  <si>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</si>
  <si>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</si>
  <si>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</si>
  <si>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</si>
  <si>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</si>
  <si>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</si>
  <si>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</si>
  <si>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</si>
  <si>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</si>
  <si>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</si>
  <si>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</si>
  <si>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</si>
  <si>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</si>
  <si>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</si>
  <si>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</si>
  <si>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</si>
  <si>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</si>
  <si>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</si>
  <si>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</si>
  <si>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</si>
  <si>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</si>
  <si>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</si>
  <si>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</si>
  <si>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</si>
  <si>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</si>
  <si>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</si>
  <si>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</si>
  <si>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</si>
  <si>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</si>
  <si>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</si>
  <si>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</si>
  <si>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</si>
  <si>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</si>
  <si>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</si>
  <si>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</si>
  <si>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</si>
  <si>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</si>
  <si>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</si>
  <si>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</si>
  <si>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</si>
  <si>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</si>
  <si>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</si>
  <si>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</si>
  <si>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</si>
  <si>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</si>
  <si>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</si>
  <si>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</si>
  <si>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</si>
  <si>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</si>
  <si>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</si>
  <si>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</si>
  <si>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</si>
  <si>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</si>
  <si>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</si>
  <si>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</si>
  <si>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</si>
  <si>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</si>
  <si>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</si>
  <si>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</si>
  <si>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</si>
  <si>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</si>
  <si>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</si>
  <si>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</si>
  <si>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</si>
  <si>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</si>
  <si>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</si>
  <si>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</si>
  <si>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</si>
  <si>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</si>
  <si>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</si>
  <si>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</si>
  <si>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</si>
  <si>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</si>
  <si>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</si>
  <si>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</si>
  <si>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</si>
  <si>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</si>
  <si>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</si>
  <si>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</si>
  <si>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</si>
  <si>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</si>
  <si>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</si>
  <si>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</si>
  <si>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</si>
  <si>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</si>
  <si>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</si>
  <si>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</si>
  <si>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</si>
  <si>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</si>
  <si>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</si>
  <si>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</si>
  <si>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</si>
  <si>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</si>
  <si>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</si>
  <si>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</si>
  <si>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</si>
  <si>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</si>
  <si>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</si>
  <si>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</si>
  <si>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</si>
  <si>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</si>
  <si>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</si>
  <si>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</si>
  <si>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</si>
  <si>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</si>
  <si>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</si>
  <si>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</si>
  <si>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</si>
  <si>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</si>
  <si>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</si>
  <si>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</si>
  <si>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</si>
  <si>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</si>
  <si>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</si>
  <si>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</si>
  <si>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</si>
  <si>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</si>
  <si>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</si>
  <si>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</si>
  <si>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</si>
  <si>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</si>
  <si>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</si>
  <si>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</si>
  <si>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</si>
  <si>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</si>
  <si>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</si>
  <si>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</si>
  <si>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</si>
  <si>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</si>
  <si>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</si>
  <si>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</si>
  <si>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</si>
  <si>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</si>
  <si>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</si>
  <si>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</si>
  <si>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</si>
  <si>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</si>
  <si>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</si>
  <si>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</si>
  <si>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</si>
  <si>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</si>
  <si>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</si>
  <si>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</si>
  <si>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</si>
  <si>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</si>
  <si>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</si>
  <si>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</si>
  <si>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</si>
  <si>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</si>
  <si>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</si>
  <si>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</si>
  <si>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</si>
  <si>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</si>
  <si>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</si>
  <si>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</si>
  <si>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</si>
  <si>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</si>
  <si>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</si>
  <si>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</si>
  <si>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</si>
  <si>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</si>
  <si>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</si>
  <si>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</si>
  <si>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</si>
  <si>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</si>
  <si>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</si>
  <si>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</si>
  <si>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</si>
  <si>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</si>
  <si>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</si>
  <si>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</si>
  <si>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</si>
  <si>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</si>
  <si>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Completed-Report Submitted</t>
  </si>
  <si>
    <t>Dual Staff</t>
  </si>
  <si>
    <t>Available &amp; Updated</t>
  </si>
  <si>
    <t>Loan Officer</t>
  </si>
  <si>
    <t>FIR Not Filled</t>
  </si>
  <si>
    <t>Haridwar</t>
  </si>
  <si>
    <t>Rahul Kumar/SF0077212</t>
  </si>
  <si>
    <t>Deepak Tiwari/SF0071929</t>
  </si>
  <si>
    <t>Vipin Yadav/SF0071928</t>
  </si>
  <si>
    <t>UK3667</t>
  </si>
  <si>
    <t>Jhabreda</t>
  </si>
  <si>
    <t>Muzaffarnagar</t>
  </si>
  <si>
    <t xml:space="preserve">Karnal </t>
  </si>
  <si>
    <t xml:space="preserve">Haryana </t>
  </si>
  <si>
    <t xml:space="preserve">Ajay Kumar </t>
  </si>
  <si>
    <t>FN25-26-02441</t>
  </si>
  <si>
    <t>G1 478726</t>
  </si>
  <si>
    <t xml:space="preserve">Shubham Kumar </t>
  </si>
  <si>
    <t>SF0090177</t>
  </si>
  <si>
    <t xml:space="preserve">Branch Manager </t>
  </si>
  <si>
    <t>G2 478726</t>
  </si>
  <si>
    <t>SF0099562</t>
  </si>
  <si>
    <t>On verification of the safe locker, a total of Rs. 6880/- was found. As per the records, the expected balance was Rs. 12,253/-. This indicates a shortage of Rs. 5373/-, which was not found at the time of opening the locker.
As per the key register, the designated key holders responsible for the locker are:
Loan Officer Ajay Kumar (Employee ID: SF0099562)
Branch Manager Shubham Kumar (Employee ID: SF0090177)
In view of the shortage, the responsibility has been apportioned equally between the two key holders. Accordingly, the short amount of Rs. 5373/- has been divided into Rs. 2686/- per person, as both officers are jointly responsible for the cash management of the locker.</t>
  </si>
  <si>
    <t>As per the discussion with the Branch Manager (BM), it was clarified that the amount of Rs. 5373/- was received late at night and therefore could not be deposited into the locker. Instead, the amount was placed in the drawer, which unfortunately was not locked at the time.</t>
  </si>
  <si>
    <t>Vineet Kumar/SF0072638</t>
  </si>
  <si>
    <t>Dear Team,
On verification of the safe locker, a total of Rs. 6880/- was found. As per the records, the expected balance was Rs. 12,253/-. This indicates a shortage of Rs. 5373/-, which was not found at the time of opening the locker.
As per the key register, the designated key holders responsible for the locker are:
Loan Officer Ajay Kumar (Employee ID: SF0099562)
Branch Manager Shubham Kumar (Employee ID: SF0090177)
In view of the shortage, the responsibility has been apportioned equally between the two key holders. Accordingly, the short amount of Rs. 5373/- has been divided into Rs. 2686/- per person, as both officers are jointly responsible for the cash management of the locker.Now this amount has been recovered and deposited in the bank.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</si>
</sst>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UK3667</v>
      </c>
      <c r="D5" s="63" t="str">
        <f>IF('Physical Cash at Safe'!D28="Yes", 'Physical Cash at Safe'!B4, 'Borrower Wise Details'!C5)</f>
        <v>Jhabreda</v>
      </c>
      <c r="E5" s="63" t="str">
        <f>IF(D5="", "", IF(ISBLANK('Loan Outstanding Report'!C5), IF('Physical Cash at Safe'!D28="Yes", 'Physical Cash at Safe'!A6, ""), 'Loan Outstanding Report'!C5))</f>
        <v xml:space="preserve">Haryana </v>
      </c>
      <c r="F5" s="63" t="str">
        <f>IF(D5="", "", IF(ISBLANK('Loan Outstanding Report'!D5), IF('Physical Cash at Safe'!D28="Yes", 'Physical Cash at Safe'!E4, ""), 'Loan Outstanding Report'!D5))</f>
        <v xml:space="preserve">Karnal </v>
      </c>
      <c r="G5" s="61">
        <v>45930</v>
      </c>
      <c r="H5" s="107" t="s">
        <v>247</v>
      </c>
      <c r="I5" s="61">
        <v>45931</v>
      </c>
      <c r="J5" s="74" t="str">
        <f>IF('Physical Cash at Safe'!D28="Yes",'Physical Cash at Safe'!E28,IF('Borrower Wise Details'!D5&lt;&gt;"",'Borrower Wise Details'!D5,""))</f>
        <v>FN25-26-02441</v>
      </c>
      <c r="K5" s="81">
        <v>0</v>
      </c>
      <c r="L5" s="82">
        <v>2686</v>
      </c>
      <c r="M5" s="82">
        <v>0</v>
      </c>
      <c r="N5" s="82" t="s">
        <v>272</v>
      </c>
      <c r="O5" s="82" t="s">
        <v>254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 xml:space="preserve">Ajay Kumar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SF0099562</v>
      </c>
      <c r="U5" s="77" t="s">
        <v>199</v>
      </c>
      <c r="V5" s="61">
        <v>45931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45931</v>
      </c>
      <c r="AA5" s="61">
        <v>45933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2686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2686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45933</v>
      </c>
      <c r="AH5" s="70" t="s">
        <v>273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UK3667</v>
      </c>
      <c r="C5" s="50" t="str">
        <f>IF('Fraud Investigation Report'!D5="", "", 'Fraud Investigation Report'!D5)</f>
        <v>Jhabreda</v>
      </c>
      <c r="D5" s="68" t="str">
        <f>IF(OR('Fraud Investigation Report'!R5="", 'Fraud Investigation Report'!R5=0), "", 'Fraud Investigation Report'!R5)</f>
        <v xml:space="preserve">Ajay Kumar </v>
      </c>
      <c r="E5" s="68" t="str">
        <f>IF(OR('Fraud Investigation Report'!T5="", 'Fraud Investigation Report'!T5=0), "", 'Fraud Investigation Report'!T5)</f>
        <v>SF0099562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FN25-26-02441</v>
      </c>
      <c r="H5" s="69">
        <f>IF(OR(ISNUMBER(SEARCH("Safe Locker Cash Siphoned Off",'Fraud Investigation Report'!W5)), ISNUMBER(SEARCH("Safe Locker Cash Siphoned Off",'Fraud Investigation Report'!X5))), 'Physical Cash at Safe'!$A$30, "")</f>
        <v>2686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2686</v>
      </c>
      <c r="O5" s="69">
        <f>IF('Fraud Investigation Report'!AD5="", "", 'Fraud Investigation Report'!AD5)</f>
        <v>2686</v>
      </c>
      <c r="P5" s="126">
        <f>IF(AND(N5="", O5=""), "", IF(O5="", N5, N5 - IF(ISNUMBER(O5), O5, 0)))</f>
        <v>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253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261</v>
      </c>
      <c r="B6" s="18">
        <v>45930</v>
      </c>
      <c r="C6" s="18">
        <v>45929</v>
      </c>
      <c r="D6" s="18">
        <v>45930</v>
      </c>
      <c r="E6" s="19">
        <v>0.1875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</v>
      </c>
      <c r="C11" s="23">
        <f>B11*A11</f>
        <v>9500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15</v>
      </c>
      <c r="E13" s="23">
        <f t="shared" si="0"/>
        <v>1500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12253</v>
      </c>
      <c r="D19" s="30" t="s">
        <v>76</v>
      </c>
      <c r="E19" s="31">
        <f>SUM(E10:E18)</f>
        <v>6880</v>
      </c>
    </row>
    <row r="20" spans="1:5" ht="30" customHeight="1" x14ac:dyDescent="0.3">
      <c r="A20" s="160" t="s">
        <v>97</v>
      </c>
      <c r="B20" s="161"/>
      <c r="C20" s="32">
        <v>6880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5373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270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271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262</v>
      </c>
      <c r="B28" s="41" t="s">
        <v>269</v>
      </c>
      <c r="C28" s="43" t="s">
        <v>251</v>
      </c>
      <c r="D28" s="43" t="s">
        <v>244</v>
      </c>
      <c r="E28" s="79" t="s">
        <v>263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>
        <v>2686</v>
      </c>
      <c r="B30" s="128">
        <v>2686</v>
      </c>
      <c r="C30" s="129">
        <f>IF(AND(A30="",B30=""),"",A30-B30)</f>
        <v>0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">
      <c r="A33" s="37" t="s">
        <v>83</v>
      </c>
      <c r="B33" s="106" t="s">
        <v>264</v>
      </c>
      <c r="C33" s="39" t="s">
        <v>84</v>
      </c>
      <c r="D33" s="131" t="s">
        <v>268</v>
      </c>
      <c r="E33" s="132"/>
    </row>
    <row r="34" spans="1:5" ht="27.6" x14ac:dyDescent="0.3">
      <c r="A34" s="39" t="s">
        <v>220</v>
      </c>
      <c r="B34" s="38" t="s">
        <v>265</v>
      </c>
      <c r="C34" s="39" t="s">
        <v>221</v>
      </c>
      <c r="D34" s="133" t="s">
        <v>262</v>
      </c>
      <c r="E34" s="134"/>
    </row>
    <row r="35" spans="1:5" ht="27.6" x14ac:dyDescent="0.3">
      <c r="A35" s="39" t="s">
        <v>222</v>
      </c>
      <c r="B35" s="38" t="s">
        <v>266</v>
      </c>
      <c r="C35" s="39" t="s">
        <v>224</v>
      </c>
      <c r="D35" s="133" t="s">
        <v>269</v>
      </c>
      <c r="E35" s="134"/>
    </row>
    <row r="36" spans="1:5" ht="25.5" customHeight="1" x14ac:dyDescent="0.3">
      <c r="A36" s="39" t="s">
        <v>223</v>
      </c>
      <c r="B36" s="38" t="s">
        <v>267</v>
      </c>
      <c r="C36" s="39" t="s">
        <v>225</v>
      </c>
      <c r="D36" s="135" t="s">
        <v>251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2025-10-03T10:44:18Z</dcterms:modified>
</cp:coreProperties>
</file>