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2473/"/>
    </mc:Choice>
  </mc:AlternateContent>
  <xr:revisionPtr revIDLastSave="3" documentId="13_ncr:1_{00B46E54-54CD-419A-9C9F-42FD4F401246}" xr6:coauthVersionLast="47" xr6:coauthVersionMax="47" xr10:uidLastSave="{FC2437B1-ED4E-411F-AEC9-4EDBE29716A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C17" i="20"/>
  <c r="C16" i="20"/>
  <c r="B17" i="20"/>
  <c r="B18" i="20"/>
  <c r="B16" i="20"/>
  <c r="B15" i="20"/>
  <c r="B13" i="20"/>
  <c r="B12" i="20"/>
  <c r="B11" i="20"/>
  <c r="B21" i="20"/>
  <c r="B2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<sst xmlns="http://schemas.openxmlformats.org/spreadsheetml/2006/main" count="1102" uniqueCount="508">
  <si>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</si>
  <si>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</si>
  <si>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</si>
  <si>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</si>
  <si>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</si>
  <si>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</si>
  <si>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</si>
  <si>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</si>
  <si>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</si>
  <si>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</si>
  <si>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</si>
  <si>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</si>
  <si>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</si>
  <si>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</si>
  <si>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</si>
  <si>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</si>
  <si>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</si>
  <si>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</si>
  <si>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</si>
  <si>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</si>
  <si>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</si>
  <si>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</si>
  <si>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</si>
  <si>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</si>
  <si>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</si>
  <si>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</si>
  <si>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</si>
  <si>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</si>
  <si>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</si>
  <si>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</si>
  <si>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</si>
  <si>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</si>
  <si>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</si>
  <si>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</si>
  <si>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</si>
  <si>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</si>
  <si>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</si>
  <si>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</si>
  <si>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</si>
  <si>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</si>
  <si>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</si>
  <si>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</si>
  <si>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</si>
  <si>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</si>
  <si>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</si>
  <si>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</si>
  <si>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</si>
  <si>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</si>
  <si>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</si>
  <si>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</si>
  <si>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</si>
  <si>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</si>
  <si>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</si>
  <si>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</si>
  <si>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</si>
  <si>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</si>
  <si>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</si>
  <si>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</si>
  <si>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</si>
  <si>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</si>
  <si>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</si>
  <si>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</si>
  <si>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</si>
  <si>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</si>
  <si>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</si>
  <si>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</si>
  <si>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</si>
  <si>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</si>
  <si>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</si>
  <si>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</si>
  <si>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</si>
  <si>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</si>
  <si>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</si>
  <si>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</si>
  <si>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</si>
  <si>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</si>
  <si>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</si>
  <si>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</si>
  <si>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</si>
  <si>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</si>
  <si>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</si>
  <si>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</si>
  <si>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</si>
  <si>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</si>
  <si>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</si>
  <si>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</si>
  <si>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</si>
  <si>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</si>
  <si>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</si>
  <si>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</si>
  <si>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</si>
  <si>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</si>
  <si>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</si>
  <si>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</si>
  <si>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</si>
  <si>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</si>
  <si>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</si>
  <si>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</si>
  <si>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</si>
  <si>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</si>
  <si>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</si>
  <si>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</si>
  <si>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</si>
  <si>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</si>
  <si>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</si>
  <si>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</si>
  <si>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</si>
  <si>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</si>
  <si>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</si>
  <si>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</si>
  <si>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</si>
  <si>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</si>
  <si>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</si>
  <si>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</si>
  <si>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</si>
  <si>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</si>
  <si>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</si>
  <si>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</si>
  <si>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</si>
  <si>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</si>
  <si>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</si>
  <si>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</si>
  <si>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</si>
  <si>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</si>
  <si>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</si>
  <si>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</si>
  <si>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</si>
  <si>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</si>
  <si>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</si>
  <si>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</si>
  <si>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</si>
  <si>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</si>
  <si>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</si>
  <si>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</si>
  <si>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</si>
  <si>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</si>
  <si>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</si>
  <si>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</si>
  <si>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</si>
  <si>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</si>
  <si>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</si>
  <si>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</si>
  <si>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</si>
  <si>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</si>
  <si>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</si>
  <si>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</si>
  <si>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</si>
  <si>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</si>
  <si>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</si>
  <si>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</si>
  <si>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</si>
  <si>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</si>
  <si>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</si>
  <si>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</si>
  <si>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</si>
  <si>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</si>
  <si>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</si>
  <si>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</si>
  <si>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</si>
  <si>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</si>
  <si>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</si>
  <si>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</si>
  <si>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</si>
  <si>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</si>
  <si>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</si>
  <si>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</si>
  <si>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</si>
  <si>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</si>
  <si>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</si>
  <si>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</si>
  <si>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</si>
  <si>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</si>
  <si>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</si>
  <si>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</si>
  <si>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</si>
  <si>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</si>
  <si>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</si>
  <si>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</si>
  <si>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</si>
  <si>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</si>
  <si>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</si>
  <si>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</si>
  <si>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</si>
  <si>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</si>
  <si>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</si>
  <si>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</si>
  <si>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</si>
  <si>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</si>
  <si>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</si>
  <si>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</si>
  <si>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</si>
  <si>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</si>
  <si>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</si>
  <si>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</si>
  <si>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</si>
  <si>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</si>
  <si>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</si>
  <si>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</si>
  <si>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</si>
  <si>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</si>
  <si>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</si>
  <si>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</si>
  <si>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</si>
  <si>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</si>
  <si>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</si>
  <si>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</si>
  <si>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</si>
  <si>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</si>
  <si>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</si>
  <si>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</si>
  <si>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</si>
  <si>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</si>
  <si>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</si>
  <si>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</si>
  <si>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</si>
  <si>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</si>
  <si>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</si>
  <si>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</si>
  <si>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</si>
  <si>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</si>
  <si>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</si>
  <si>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</si>
  <si>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</si>
  <si>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</si>
  <si>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</si>
  <si>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</si>
  <si>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</si>
  <si>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</si>
  <si>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</si>
  <si>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</si>
  <si>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</si>
  <si>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</si>
  <si>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</si>
  <si>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</si>
  <si>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</si>
  <si>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</si>
  <si>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</si>
  <si>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</si>
  <si>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</si>
  <si>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</si>
  <si>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</si>
  <si>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</si>
  <si>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</si>
  <si>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</si>
  <si>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</si>
  <si>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</si>
  <si>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</si>
  <si>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Lonand</t>
  </si>
  <si>
    <t>MRGL0551</t>
  </si>
  <si>
    <t>Lonand (Sasvad)</t>
  </si>
  <si>
    <t>Phaltan</t>
  </si>
  <si>
    <t>SF0099314</t>
  </si>
  <si>
    <t>Prasad Jitendra Karde</t>
  </si>
  <si>
    <t>349826 C3</t>
  </si>
  <si>
    <t>349826 C3 Manisha Gholab Jinti Naka1</t>
  </si>
  <si>
    <t>SC</t>
  </si>
  <si>
    <t>HINDU</t>
  </si>
  <si>
    <t>07</t>
  </si>
  <si>
    <t>2</t>
  </si>
  <si>
    <t>&gt; 6 to 10 Years</t>
  </si>
  <si>
    <t>Open</t>
  </si>
  <si>
    <t/>
  </si>
  <si>
    <t>Agriculture &amp; Farming</t>
  </si>
  <si>
    <t>04</t>
  </si>
  <si>
    <t>4</t>
  </si>
  <si>
    <t>&gt; 10 Years</t>
  </si>
  <si>
    <t>OBC</t>
  </si>
  <si>
    <t>1</t>
  </si>
  <si>
    <t>PHALATAN</t>
  </si>
  <si>
    <t>SF0092125</t>
  </si>
  <si>
    <t>sagar Dattatray Purnale</t>
  </si>
  <si>
    <t>3</t>
  </si>
  <si>
    <t>Standard</t>
  </si>
  <si>
    <t>05</t>
  </si>
  <si>
    <t>06</t>
  </si>
  <si>
    <t>Hingangaon</t>
  </si>
  <si>
    <t>419999</t>
  </si>
  <si>
    <t>7</t>
  </si>
  <si>
    <t>SF0098466</t>
  </si>
  <si>
    <t>Raj Arjun Salunke</t>
  </si>
  <si>
    <t xml:space="preserve">Lonand </t>
  </si>
  <si>
    <t>02</t>
  </si>
  <si>
    <t>MUSLIM</t>
  </si>
  <si>
    <t>SHIRWAL</t>
  </si>
  <si>
    <t>08</t>
  </si>
  <si>
    <t>Pandare</t>
  </si>
  <si>
    <t>7.25 Yrs</t>
  </si>
  <si>
    <t>EBC</t>
  </si>
  <si>
    <t>Shindewadi</t>
  </si>
  <si>
    <t>428583</t>
  </si>
  <si>
    <t>6</t>
  </si>
  <si>
    <t>7.09 Yrs</t>
  </si>
  <si>
    <t>Veer</t>
  </si>
  <si>
    <t>34311</t>
  </si>
  <si>
    <t>350761</t>
  </si>
  <si>
    <t>Ekambe</t>
  </si>
  <si>
    <t>170450</t>
  </si>
  <si>
    <t>&lt;= 2 Years</t>
  </si>
  <si>
    <t>93291</t>
  </si>
  <si>
    <t>01-Sep-2024</t>
  </si>
  <si>
    <t>30-Sep-2023</t>
  </si>
  <si>
    <t>849453</t>
  </si>
  <si>
    <t>7.79 Yrs</t>
  </si>
  <si>
    <t>28 May 2019</t>
  </si>
  <si>
    <t>492197</t>
  </si>
  <si>
    <t>930815</t>
  </si>
  <si>
    <t>02-Apr-2024</t>
  </si>
  <si>
    <t>998358</t>
  </si>
  <si>
    <t>06-Aug-2024</t>
  </si>
  <si>
    <t>10 Sep 2019</t>
  </si>
  <si>
    <t>34174</t>
  </si>
  <si>
    <t>64931</t>
  </si>
  <si>
    <t>13-Dec-2025</t>
  </si>
  <si>
    <t>Nira</t>
  </si>
  <si>
    <t>&gt; 4 to 6 Years</t>
  </si>
  <si>
    <t>01-Jun-2024</t>
  </si>
  <si>
    <t>7.73 Yrs</t>
  </si>
  <si>
    <t>02-Dec-2025</t>
  </si>
  <si>
    <t>915513</t>
  </si>
  <si>
    <t>630722</t>
  </si>
  <si>
    <t>67002</t>
  </si>
  <si>
    <t>34311 shital bhandwalkar  34311 G8</t>
  </si>
  <si>
    <t>01-Mar-2024</t>
  </si>
  <si>
    <t>05-Feb-2024</t>
  </si>
  <si>
    <t>346577</t>
  </si>
  <si>
    <t>29 Dec 2019</t>
  </si>
  <si>
    <t>18 Mar 2020</t>
  </si>
  <si>
    <t>08-Oct-2025</t>
  </si>
  <si>
    <t>5.93 Yrs</t>
  </si>
  <si>
    <t>07-May-2024</t>
  </si>
  <si>
    <t>07-Dec-2023</t>
  </si>
  <si>
    <t>04 Sep 2020</t>
  </si>
  <si>
    <t>21 Nov 2020</t>
  </si>
  <si>
    <t>93317</t>
  </si>
  <si>
    <t>360045</t>
  </si>
  <si>
    <t>16-Sep-2023</t>
  </si>
  <si>
    <t>05 Mar 2021</t>
  </si>
  <si>
    <t>28 Jan 2021</t>
  </si>
  <si>
    <t>901250</t>
  </si>
  <si>
    <t>24 Mar 2021</t>
  </si>
  <si>
    <t>419719</t>
  </si>
  <si>
    <t>Chetana</t>
  </si>
  <si>
    <t>0</t>
  </si>
  <si>
    <t>&gt; 2 to 4 Years</t>
  </si>
  <si>
    <t>29-Nov-2025</t>
  </si>
  <si>
    <t>07-Jul-2024</t>
  </si>
  <si>
    <t>GENERAL</t>
  </si>
  <si>
    <t>3.02 Yrs</t>
  </si>
  <si>
    <t>16 Dec 2022</t>
  </si>
  <si>
    <t>24-Mar-2024</t>
  </si>
  <si>
    <t>04-Oct-2024</t>
  </si>
  <si>
    <t>09-Sep-2025</t>
  </si>
  <si>
    <t>Animal Husbandry &amp; Poultry</t>
  </si>
  <si>
    <t>Unnati</t>
  </si>
  <si>
    <t>151-180</t>
  </si>
  <si>
    <t>2.31 Yrs</t>
  </si>
  <si>
    <t>31 Aug 2023</t>
  </si>
  <si>
    <t>2.27 Yrs</t>
  </si>
  <si>
    <t>629830</t>
  </si>
  <si>
    <t>629830 Pooja Kamble1</t>
  </si>
  <si>
    <t>SSF4459567</t>
  </si>
  <si>
    <t>SAYALI GANESH CHAVAN</t>
  </si>
  <si>
    <t>16 Sep 2023</t>
  </si>
  <si>
    <t>08-Nov-2023</t>
  </si>
  <si>
    <t>61-90</t>
  </si>
  <si>
    <t>8605913661</t>
  </si>
  <si>
    <t>04-Nov-2023</t>
  </si>
  <si>
    <t>710183</t>
  </si>
  <si>
    <t>SID2125416022</t>
  </si>
  <si>
    <t>Coconut Business</t>
  </si>
  <si>
    <t>ARTI RAJKUMAR YADAV</t>
  </si>
  <si>
    <t>9.53 Yrs</t>
  </si>
  <si>
    <t>08-Sep-2025</t>
  </si>
  <si>
    <t>8308019680</t>
  </si>
  <si>
    <t>419719 Sushma Waghmare1</t>
  </si>
  <si>
    <t>07-Dec-2025</t>
  </si>
  <si>
    <t>2.13 Yrs</t>
  </si>
  <si>
    <t>04 Nov 2023</t>
  </si>
  <si>
    <t>31-60</t>
  </si>
  <si>
    <t>SSF4802967</t>
  </si>
  <si>
    <t>UJWALA KIRAN JADHAV</t>
  </si>
  <si>
    <t>8788403927</t>
  </si>
  <si>
    <t>07-Jan-2024</t>
  </si>
  <si>
    <t>1-30 Days</t>
  </si>
  <si>
    <t>07-Sep-2024</t>
  </si>
  <si>
    <t>14-Dec-2023</t>
  </si>
  <si>
    <t>2.02 Yrs</t>
  </si>
  <si>
    <t>14 Dec 2023</t>
  </si>
  <si>
    <t>SSF3901326</t>
  </si>
  <si>
    <t>CHAYA AMAR ZENDE</t>
  </si>
  <si>
    <t>19-Nov-2025</t>
  </si>
  <si>
    <t>9503923319</t>
  </si>
  <si>
    <t>02-Jan-2024</t>
  </si>
  <si>
    <t>08-Dec-2025</t>
  </si>
  <si>
    <t>895183</t>
  </si>
  <si>
    <t>SID951373120185</t>
  </si>
  <si>
    <t>PUSHPA RAMDAS KAKADE</t>
  </si>
  <si>
    <t>7.55 Yrs</t>
  </si>
  <si>
    <t>7350412526</t>
  </si>
  <si>
    <t>2.92 Yrs</t>
  </si>
  <si>
    <t>20 Jan 2023</t>
  </si>
  <si>
    <t>Snacks Vending</t>
  </si>
  <si>
    <t>Tractor Business</t>
  </si>
  <si>
    <t>Kambale  350761 G6</t>
  </si>
  <si>
    <t>3.00 Yrs</t>
  </si>
  <si>
    <t>22 Dec 2022</t>
  </si>
  <si>
    <t>08-Apr-2024</t>
  </si>
  <si>
    <t>SSF3186431</t>
  </si>
  <si>
    <t>VANITA SHAMRAO MANE</t>
  </si>
  <si>
    <t>9359717995</t>
  </si>
  <si>
    <t>SSF4425355</t>
  </si>
  <si>
    <t>RAMA HARIDAS WANKHEDE</t>
  </si>
  <si>
    <t>08-Jun-2025</t>
  </si>
  <si>
    <t>Spouse</t>
  </si>
  <si>
    <t>9529109431</t>
  </si>
  <si>
    <t>SSF3052143</t>
  </si>
  <si>
    <t>SHITAL RAMESH BHANDWALKAR</t>
  </si>
  <si>
    <t>9689233068</t>
  </si>
  <si>
    <t>06-Jun-2024</t>
  </si>
  <si>
    <t>CID055106006</t>
  </si>
  <si>
    <t>Tarpaulin Sheet Business</t>
  </si>
  <si>
    <t xml:space="preserve">SUVARNA HANAMANT  KAMBALE </t>
  </si>
  <si>
    <t>9607237507</t>
  </si>
  <si>
    <t>07-Sep-2025</t>
  </si>
  <si>
    <t>SID951373871878</t>
  </si>
  <si>
    <t>SUVARNA ANIL YADAV</t>
  </si>
  <si>
    <t>9359633112</t>
  </si>
  <si>
    <t>SID951374013714</t>
  </si>
  <si>
    <t>BEBI RAJU SHAIKH</t>
  </si>
  <si>
    <t>9370220512</t>
  </si>
  <si>
    <t>SID951375521122</t>
  </si>
  <si>
    <t>HASINA BANDENAVAJ SHAIKH</t>
  </si>
  <si>
    <t>8262823387</t>
  </si>
  <si>
    <t>CID055102468</t>
  </si>
  <si>
    <t>SALAMA LATIF BAGWAN</t>
  </si>
  <si>
    <t>01-May-2024</t>
  </si>
  <si>
    <t>12</t>
  </si>
  <si>
    <t>11.45 Yrs</t>
  </si>
  <si>
    <t>22-Dec-2025</t>
  </si>
  <si>
    <t>7385610559</t>
  </si>
  <si>
    <t>GL-5</t>
  </si>
  <si>
    <t>SID2125511104</t>
  </si>
  <si>
    <t>KOMAL SURESH GAIKWAD</t>
  </si>
  <si>
    <t>GL-6</t>
  </si>
  <si>
    <t>9.11 Yrs</t>
  </si>
  <si>
    <t>9730161314</t>
  </si>
  <si>
    <t>SSF6326814</t>
  </si>
  <si>
    <t>NANDABAI SHRIRANG KHOMANE</t>
  </si>
  <si>
    <t>GL-1</t>
  </si>
  <si>
    <t>1.31 Yrs</t>
  </si>
  <si>
    <t>01 Sep 2024</t>
  </si>
  <si>
    <t>26-Nov-2025</t>
  </si>
  <si>
    <t>9067153718</t>
  </si>
  <si>
    <t>SID951373433448</t>
  </si>
  <si>
    <t>JYOTI SHRIKANT AHIWALE</t>
  </si>
  <si>
    <t>8805710853</t>
  </si>
  <si>
    <t>SSF3080239</t>
  </si>
  <si>
    <t>AMRUTA PISAL</t>
  </si>
  <si>
    <t>29-Nov-2024</t>
  </si>
  <si>
    <t>02-Jan-2025</t>
  </si>
  <si>
    <t>8698465690</t>
  </si>
  <si>
    <t>FN25-26-02473</t>
  </si>
  <si>
    <t>Sagar Birmal Gade</t>
  </si>
  <si>
    <t>SF0066028</t>
  </si>
  <si>
    <t>Credit Assistant</t>
  </si>
  <si>
    <t>Business</t>
  </si>
  <si>
    <t>Branch Quality Manager</t>
  </si>
  <si>
    <t>Chandrasingh Malani/SF0052961</t>
  </si>
  <si>
    <t xml:space="preserve"> 24 Sep 2025</t>
  </si>
  <si>
    <t>No CM</t>
  </si>
  <si>
    <t>Bhiku Bapurao Jadhav/SF0092363</t>
  </si>
  <si>
    <t>Aniket Ajit Chiparge/SF0097792</t>
  </si>
  <si>
    <t>No SVP</t>
  </si>
  <si>
    <t>Terminated</t>
  </si>
  <si>
    <t>Completed-Report Submitted</t>
  </si>
  <si>
    <t>As per Digital Payment Borrower SUVARNA ANIL YADAV/356335951 Paid EMI of Rs.2020/- On 18 Sep 2025 to CA Sagar Birmal Gade/SF0066028,
But  CA Sagar did not post FIMO.</t>
  </si>
  <si>
    <t>As per Digital Payment Borrower SALAMA LATIF BAGWAN/356567968 Paid advance EMI of Rs.2000/- On 16 Sep 2025 to CA Sagar Birmal Gade/SF0066028,
However, CA Sagar posted a partial amount of Rs 1000 on the same day, and the remaining amount was not posted in the FIMO of Rs 1000/-.</t>
  </si>
  <si>
    <t>Dual Staff</t>
  </si>
  <si>
    <t>Available &amp; Updated</t>
  </si>
  <si>
    <t>Areef Musa mulla</t>
  </si>
  <si>
    <t>SF0096435</t>
  </si>
  <si>
    <t>Branch Manager</t>
  </si>
  <si>
    <t>No Action Taken</t>
  </si>
  <si>
    <t>Form Date : 22 Dec 2025</t>
  </si>
  <si>
    <t>To Date : 22 Dec 2025</t>
  </si>
  <si>
    <t>Reporting Time : 10:30 AM</t>
  </si>
  <si>
    <t>As per Digital Payment Borrower SHITAL RAMESH BHANDWALKAR/355746361 Paid Advance EMI of Rs.4470/- On 21 Sep 2025 to CA Sagar Birmal Gade/SF0066028,
But  CA Sagar did not post in FIMO</t>
  </si>
  <si>
    <t>As per Digital Payment Borrower VANITA SHAMRAO MANE/355576805 Paid advance EMI of Rs.3470/- On 25 Sep 2025 to CA Sagar Birmal Gade/SF0066028,
But  CA Sagar did not post in FIMO.</t>
  </si>
  <si>
    <t>As per Digital Payment Borrower PUSHPA RAMDAS KAKADE/354569387 Paid EMI of Rs.1938/- On 05 Oct 2025 to CA Sagar Birmal Gade/SF0066028,
But  CA Sagar did not post in FIMO.</t>
  </si>
  <si>
    <t>As per Digital Payment Borrower ARTI RAJKUMAR YADAV/353226999 Paid EMI of Rs.4270/- On 1 Oct 2025 to Ca Sagar Birmal Gade/SF0066028,
But  CA Sagar did not post in FIMO.</t>
  </si>
  <si>
    <t>As per Digital Payment Borrower SAYALI GANESH CHAVAN/353013778 Paid last EMI of Rs.1934/- On 17 Sep 2025 to CA Sagar Birmal Gade/SF0066028, 
But CA Sagar did not post in FIMO.</t>
  </si>
  <si>
    <t>As per Digital Payment Borrower CHAYA AMAR ZENDE/354133127 Paid advance EMI of Rs.2130/- On 18 Sep 2025 to CA Sagar Birmal Gade/SF0066028,
But  CA Sagar did not post in FIMO.</t>
  </si>
  <si>
    <t>As per Digital Payment Borrower SUVARNA HANAMANT  KAMBALE /356111024 Paid EMI of Rs.3470/- On 04 Sep 2025 to CA Sagar Birmal Gade/SF0066028,
But  CA Sagar did not post in FIMO.</t>
  </si>
  <si>
    <t>As per Digital Payment Borrower SHITAL RAMESH BHANDWALKAR/355746361 Paid Advance EMI of Rs.4470/- On 21 Sep 2025 to Ca Sagar Birmal Gade/SF0066028,
But  CA Sagar did not post in FIMO</t>
  </si>
  <si>
    <t>As per Digital Payment Borrower HASINA BANDENAVAJ SHAIKH /356343010 Paid Advance EMI of Rs.3740/- On 24 Sep 2025 to CA Sagar Birmal Gade/SF0066028,
But  CA Sagar did not post in FIMO.</t>
  </si>
  <si>
    <t>As per Digital Payment Borrower JYOTI SHRIKANT AHIWALE/357894535 Paid advance EMI of Rs.4270/- On 27 Sep 2025 to CA Sagar Birmal Gade/SF0066028,
But  CA Sagar did not post in FIMO.</t>
  </si>
  <si>
    <t>As per Digital Payment Borrower BEBI RAJU SHAIKH/356338911 Paid advance EMI of Rs.3760/- On 24 Sep 2025 to CA Sagar Birmal Gade/SF0066028,
But  CA Sagar did not post in FIMO</t>
  </si>
  <si>
    <t>As per Digital Payment Borrower UJWALA KIRAN JADHAV/353530555 Paid advance EMI of Rs.2400/- On 10 Oct 2025 to CA Sagar Birmal Gade/SF0066028,
But  CA Sagar did not post in FIMO</t>
  </si>
  <si>
    <t>As per Digital Payment Borrower RAMA HARIDAS WANKHEDE/355630292 Paid advance EMI of Rs.4149/- On 29 Sep 2025 to CA Sagar Birmal Gade/SF0066028,
But  CA Sagar did not post in FIMO</t>
  </si>
  <si>
    <t>As per Digital Payment Borrower KOMAL SURESH GAIKWAD/357244568 Paid advance EMI of Rs.1930/- On 18 Sep 2025 to CA Sagar Birmal Gade/SF0066028,
But  CA Sagar did not post in FIMO.</t>
  </si>
  <si>
    <t>As per Digital Payment Borrower NANDABAI SHRIRANG KHOMANE/357524909 Paid advance EMI of Rs.2130/- On 20 Sep 2025 to CA Sagar Birmal Gade/SF0066028,
But  CA Sagar did not post in FIMO.</t>
  </si>
  <si>
    <t>As per Digital Payment Borrower AMRUTA PISAL/358865512 Paid advance EMI of Rs.1740/- On 10 Oct 2025 to CA Sagar Birmal Gade/SF0066028,
But  CA Sagar did not post in FIMO.</t>
  </si>
  <si>
    <t>As per Digital Payment Borrower ARTI RAJKUMAR YADAV/353226999 Paid advance EMI of Rs.4270/- On 1 Oct 2025 to CA Sagar Birmal Gade/SF0066028,
But  CA Sagar did not post in FIMO.</t>
  </si>
  <si>
    <t>As per Digital Payment Borrower SUVARNA ANIL YADAV/356335951 Paid EMI of Rs.2020/- On 18 Sep 2025 to CA Sagar Birmal Gade/SF0066028,
But  CA Sagar did not post in FIMO.</t>
  </si>
  <si>
    <t>As per Digital Payment Borrower HASINA BANDENAVAJ SHAIKH /356343010 Paid EMI of Rs.3740/- On 24 Sep 2025 to CA Sagar Birmal Gade/SF0066028,
But  CA Sagar did not post in FIMO.</t>
  </si>
  <si>
    <t>As per Digital Payment Borrower JYOTI SHRIKANT AHIWALE/357894535 Paid EMI of Rs.4270/- On 27 Sep 2025 to CA Sagar Birmal Gade/SF0066028,
But  CA Sagar did not post in FIMO.</t>
  </si>
  <si>
    <t>As per Digital Payment Borrower BEBI RAJU SHAIKH/356338911 Paid EMI of Rs.3760/- On 24 Sep 2025 to CA Sagar Birmal Gade/SF0066028,
But  CA Sagar did not post in FIMO</t>
  </si>
  <si>
    <t>Verification was completed as per the complaint received against BQM Sagar Birmal Gade/SF0066028 for the collection-misappropriation of Rs. 49821/-.
BQM Sagar Gade collection was collected digitally after leaving the branch; he was terminated on 9 Aug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</si>
</sst>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MRGL0551</v>
      </c>
      <c r="D5" s="63" t="str">
        <f>IF('Physical Cash at Safe'!D28="Yes", 'Physical Cash at Safe'!B4, 'Borrower Wise Details'!C5)</f>
        <v>Lonand (Sasvad)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45925</v>
      </c>
      <c r="H5" s="107" t="s">
        <v>465</v>
      </c>
      <c r="I5" s="61">
        <v>45936</v>
      </c>
      <c r="J5" s="74" t="str">
        <f>IF('Physical Cash at Safe'!D28="Yes",'Physical Cash at Safe'!E28,IF('Borrower Wise Details'!D5&lt;&gt;"",'Borrower Wise Details'!D5,""))</f>
        <v>FN25-26-02473</v>
      </c>
      <c r="K5" s="81">
        <v>4</v>
      </c>
      <c r="L5" s="82">
        <v>11684</v>
      </c>
      <c r="M5" s="82">
        <v>0</v>
      </c>
      <c r="N5" s="82" t="s">
        <v>469</v>
      </c>
      <c r="O5" s="82" t="s">
        <v>470</v>
      </c>
      <c r="P5" s="82" t="s">
        <v>471</v>
      </c>
      <c r="Q5" s="82" t="s">
        <v>472</v>
      </c>
      <c r="R5" s="75" t="str">
        <f>IF('Physical Cash at Safe'!$D$28="Yes", 'Physical Cash at Safe'!$A$28, IF('Borrower Wise Details'!F5&lt;&gt;"", 'Borrower Wise Details'!F5, ""))</f>
        <v>Sagar Birmal Gade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SF0066028</v>
      </c>
      <c r="U5" s="77" t="s">
        <v>473</v>
      </c>
      <c r="V5" s="61">
        <v>45878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474</v>
      </c>
      <c r="Z5" s="61">
        <v>46014</v>
      </c>
      <c r="AA5" s="61">
        <v>46015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49821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1000</v>
      </c>
      <c r="AE5" s="126">
        <f>IF(AND(AC5="", AD5=""), "", IF(AD5="", AC5, AC5 - IF(ISNUMBER(AD5), AD5, 0)))</f>
        <v>48821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17</v>
      </c>
      <c r="AG5" s="61">
        <v>46034</v>
      </c>
      <c r="AH5" s="70" t="s">
        <v>507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MRGL0551</v>
      </c>
      <c r="C5" s="50" t="str">
        <f>IF('Fraud Investigation Report'!D5="", "", 'Fraud Investigation Report'!D5)</f>
        <v>Lonand (Sasvad)</v>
      </c>
      <c r="D5" s="68" t="str">
        <f>IF(OR('Fraud Investigation Report'!R5="", 'Fraud Investigation Report'!R5=0), "", 'Fraud Investigation Report'!R5)</f>
        <v>Sagar Birmal Gade</v>
      </c>
      <c r="E5" s="68" t="str">
        <f>IF(OR('Fraud Investigation Report'!T5="", 'Fraud Investigation Report'!T5=0), "", 'Fraud Investigation Report'!T5)</f>
        <v>SF0066028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FN25-26-02473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49821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49821</v>
      </c>
      <c r="O5" s="69">
        <f>IF('Fraud Investigation Report'!AD5="", "", 'Fraud Investigation Report'!AD5)</f>
        <v>1000</v>
      </c>
      <c r="P5" s="126">
        <f>IF(AND(N5="", O5=""), "", IF(O5="", N5, N5 - IF(ISNUMBER(O5), O5, 0)))</f>
        <v>48821</v>
      </c>
      <c r="Q5" s="49"/>
      <c r="R5" s="84" t="s">
        <v>482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5" sqref="E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46014</v>
      </c>
      <c r="C6" s="18">
        <v>46013</v>
      </c>
      <c r="D6" s="18">
        <v>46014</v>
      </c>
      <c r="E6" s="19">
        <v>0.40625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>D15*A15</f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>D16*A16</f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4230</v>
      </c>
      <c r="D19" s="30" t="s">
        <v>76</v>
      </c>
      <c r="E19" s="31">
        <f>SUM(E10:E18)</f>
        <v>4230</v>
      </c>
    </row>
    <row r="20" spans="1:5" ht="30" customHeight="1" x14ac:dyDescent="0.35">
      <c r="A20" s="161" t="s">
        <v>97</v>
      </c>
      <c r="B20" s="162"/>
      <c r="C20" s="32">
        <v>4230</v>
      </c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477</v>
      </c>
      <c r="C32" s="37" t="s">
        <v>82</v>
      </c>
      <c r="D32" s="138" t="s">
        <v>478</v>
      </c>
      <c r="E32" s="139"/>
    </row>
    <row r="33" spans="1:5" ht="18" customHeight="1" x14ac:dyDescent="0.35">
      <c r="A33" s="37" t="s">
        <v>83</v>
      </c>
      <c r="B33" s="106">
        <v>297</v>
      </c>
      <c r="C33" s="39" t="s">
        <v>84</v>
      </c>
      <c r="D33" s="132">
        <v>271</v>
      </c>
      <c r="E33" s="133"/>
    </row>
    <row r="34" spans="1:5" ht="26" x14ac:dyDescent="0.35">
      <c r="A34" s="39" t="s">
        <v>217</v>
      </c>
      <c r="B34" s="38" t="s">
        <v>479</v>
      </c>
      <c r="C34" s="39" t="s">
        <v>218</v>
      </c>
      <c r="D34" s="134" t="s">
        <v>279</v>
      </c>
      <c r="E34" s="135"/>
    </row>
    <row r="35" spans="1:5" ht="26" x14ac:dyDescent="0.35">
      <c r="A35" s="39" t="s">
        <v>219</v>
      </c>
      <c r="B35" s="38" t="s">
        <v>480</v>
      </c>
      <c r="C35" s="39" t="s">
        <v>221</v>
      </c>
      <c r="D35" s="134" t="s">
        <v>278</v>
      </c>
      <c r="E35" s="135"/>
    </row>
    <row r="36" spans="1:5" ht="25.5" customHeight="1" x14ac:dyDescent="0.35">
      <c r="A36" s="39" t="s">
        <v>220</v>
      </c>
      <c r="B36" s="38" t="s">
        <v>481</v>
      </c>
      <c r="C36" s="39" t="s">
        <v>222</v>
      </c>
      <c r="D36" s="136" t="s">
        <v>464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4" zoomScale="90" zoomScaleNormal="90" workbookViewId="0">
      <selection activeCell="Q13" sqref="Q13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MRGL0551</v>
      </c>
      <c r="C5" s="119" t="str">
        <f>IF('Loan Outstanding Report'!$H$5="", "", 'Loan Outstanding Report'!$H$5)</f>
        <v>Lonand (Sasvad)</v>
      </c>
      <c r="D5" s="41" t="s">
        <v>461</v>
      </c>
      <c r="E5" s="65">
        <v>46014</v>
      </c>
      <c r="F5" s="38" t="s">
        <v>462</v>
      </c>
      <c r="G5" s="49" t="s">
        <v>463</v>
      </c>
      <c r="H5" s="49" t="s">
        <v>466</v>
      </c>
      <c r="I5" s="120" t="s">
        <v>358</v>
      </c>
      <c r="J5" s="120" t="s">
        <v>360</v>
      </c>
      <c r="K5" s="120" t="s">
        <v>361</v>
      </c>
      <c r="L5" s="11">
        <v>353013778</v>
      </c>
      <c r="M5" s="65" t="s">
        <v>335</v>
      </c>
      <c r="N5" s="124">
        <v>42000</v>
      </c>
      <c r="O5" s="124">
        <v>2240</v>
      </c>
      <c r="P5" s="121" t="s">
        <v>139</v>
      </c>
      <c r="Q5" s="80">
        <v>45917</v>
      </c>
      <c r="R5" s="124">
        <v>1934</v>
      </c>
      <c r="S5" s="124"/>
      <c r="T5" s="124"/>
      <c r="U5" s="125">
        <f t="shared" ref="U5" si="0">IF(AND(ISBLANK(R5),ISBLANK(S5),ISBLANK(T5)),"",R5-(S5+T5))</f>
        <v>1934</v>
      </c>
      <c r="V5" s="117" t="s">
        <v>202</v>
      </c>
      <c r="W5" s="122" t="s">
        <v>490</v>
      </c>
    </row>
    <row r="6" spans="1:23" ht="25" customHeight="1" x14ac:dyDescent="0.3">
      <c r="A6" s="64">
        <v>2</v>
      </c>
      <c r="B6" s="60" t="str">
        <f>IF(J6&lt;&gt;"", $B$5, "")</f>
        <v>MRGL0551</v>
      </c>
      <c r="C6" s="119" t="str">
        <f>IF(J6&lt;&gt;"", $C$5, "")</f>
        <v>Lonand (Sasvad)</v>
      </c>
      <c r="D6" s="41" t="str">
        <f>IF(J6&lt;&gt;"", $D$5, "")</f>
        <v>FN25-26-02473</v>
      </c>
      <c r="E6" s="65">
        <v>46014</v>
      </c>
      <c r="F6" s="38" t="str">
        <f>IF(J6&lt;&gt;"", $F$5, "")</f>
        <v>Sagar Birmal Gade</v>
      </c>
      <c r="G6" s="49" t="str">
        <f>IF(J6&lt;&gt;"", $G$5, "")</f>
        <v>SF0066028</v>
      </c>
      <c r="H6" s="49" t="str">
        <f>IF(J6&lt;&gt;"", $H$5, "")</f>
        <v>Branch Quality Manager</v>
      </c>
      <c r="I6" s="120" t="s">
        <v>324</v>
      </c>
      <c r="J6" s="120" t="s">
        <v>368</v>
      </c>
      <c r="K6" s="120" t="s">
        <v>370</v>
      </c>
      <c r="L6" s="11">
        <v>353226999</v>
      </c>
      <c r="M6" s="65" t="s">
        <v>300</v>
      </c>
      <c r="N6" s="124">
        <v>80000</v>
      </c>
      <c r="O6" s="124">
        <v>4270</v>
      </c>
      <c r="P6" s="121" t="s">
        <v>139</v>
      </c>
      <c r="Q6" s="80">
        <v>45931</v>
      </c>
      <c r="R6" s="124">
        <v>4270</v>
      </c>
      <c r="S6" s="124"/>
      <c r="T6" s="124"/>
      <c r="U6" s="125">
        <f t="shared" ref="U6:U69" si="1">IF(AND(ISBLANK(R6),ISBLANK(S6),ISBLANK(T6)),"",R6-(S6+T6))</f>
        <v>4270</v>
      </c>
      <c r="V6" s="117" t="s">
        <v>202</v>
      </c>
      <c r="W6" s="122" t="s">
        <v>502</v>
      </c>
    </row>
    <row r="7" spans="1:23" ht="25" customHeight="1" x14ac:dyDescent="0.3">
      <c r="A7" s="64">
        <v>3</v>
      </c>
      <c r="B7" s="60" t="str">
        <f t="shared" ref="B7:B70" si="2">IF(J7&lt;&gt;"", $B$5, "")</f>
        <v>MRGL0551</v>
      </c>
      <c r="C7" s="119" t="str">
        <f t="shared" ref="C7:C70" si="3">IF(J7&lt;&gt;"", $C$5, "")</f>
        <v>Lonand (Sasvad)</v>
      </c>
      <c r="D7" s="41" t="str">
        <f t="shared" ref="D7:D70" si="4">IF(J7&lt;&gt;"", $D$5, "")</f>
        <v>FN25-26-02473</v>
      </c>
      <c r="E7" s="65">
        <v>46014</v>
      </c>
      <c r="F7" s="38" t="str">
        <f t="shared" ref="F7:F70" si="5">IF(J7&lt;&gt;"", $F$5, "")</f>
        <v>Sagar Birmal Gade</v>
      </c>
      <c r="G7" s="49" t="str">
        <f t="shared" ref="G7:G70" si="6">IF(J7&lt;&gt;"", $G$5, "")</f>
        <v>SF0066028</v>
      </c>
      <c r="H7" s="49" t="str">
        <f t="shared" ref="H7:H70" si="7">IF(J7&lt;&gt;"", $H$5, "")</f>
        <v>Branch Quality Manager</v>
      </c>
      <c r="I7" s="120" t="s">
        <v>340</v>
      </c>
      <c r="J7" s="120" t="s">
        <v>388</v>
      </c>
      <c r="K7" s="120" t="s">
        <v>389</v>
      </c>
      <c r="L7" s="11">
        <v>354133127</v>
      </c>
      <c r="M7" s="65" t="s">
        <v>385</v>
      </c>
      <c r="N7" s="124">
        <v>40000</v>
      </c>
      <c r="O7" s="124">
        <v>2130</v>
      </c>
      <c r="P7" s="121" t="s">
        <v>139</v>
      </c>
      <c r="Q7" s="80">
        <v>45918</v>
      </c>
      <c r="R7" s="124">
        <v>2130</v>
      </c>
      <c r="S7" s="124"/>
      <c r="T7" s="124"/>
      <c r="U7" s="125">
        <f t="shared" si="1"/>
        <v>2130</v>
      </c>
      <c r="V7" s="117" t="s">
        <v>202</v>
      </c>
      <c r="W7" s="122" t="s">
        <v>491</v>
      </c>
    </row>
    <row r="8" spans="1:23" ht="25" customHeight="1" x14ac:dyDescent="0.3">
      <c r="A8" s="64">
        <v>4</v>
      </c>
      <c r="B8" s="60" t="str">
        <f t="shared" si="2"/>
        <v>MRGL0551</v>
      </c>
      <c r="C8" s="119" t="str">
        <f t="shared" si="3"/>
        <v>Lonand (Sasvad)</v>
      </c>
      <c r="D8" s="41" t="str">
        <f t="shared" si="4"/>
        <v>FN25-26-02473</v>
      </c>
      <c r="E8" s="65">
        <v>46014</v>
      </c>
      <c r="F8" s="38" t="str">
        <f t="shared" si="5"/>
        <v>Sagar Birmal Gade</v>
      </c>
      <c r="G8" s="49" t="str">
        <f t="shared" si="6"/>
        <v>SF0066028</v>
      </c>
      <c r="H8" s="49" t="str">
        <f t="shared" si="7"/>
        <v>Branch Quality Manager</v>
      </c>
      <c r="I8" s="120" t="s">
        <v>276</v>
      </c>
      <c r="J8" s="120" t="s">
        <v>395</v>
      </c>
      <c r="K8" s="120" t="s">
        <v>396</v>
      </c>
      <c r="L8" s="11">
        <v>354569387</v>
      </c>
      <c r="M8" s="65" t="s">
        <v>392</v>
      </c>
      <c r="N8" s="124">
        <v>73000</v>
      </c>
      <c r="O8" s="124">
        <v>3900</v>
      </c>
      <c r="P8" s="121" t="s">
        <v>139</v>
      </c>
      <c r="Q8" s="80">
        <v>45935</v>
      </c>
      <c r="R8" s="124">
        <v>1938</v>
      </c>
      <c r="S8" s="124"/>
      <c r="T8" s="124"/>
      <c r="U8" s="125">
        <f t="shared" si="1"/>
        <v>1938</v>
      </c>
      <c r="V8" s="117" t="s">
        <v>202</v>
      </c>
      <c r="W8" s="122" t="s">
        <v>488</v>
      </c>
    </row>
    <row r="9" spans="1:23" ht="25" customHeight="1" x14ac:dyDescent="0.3">
      <c r="A9" s="64">
        <v>5</v>
      </c>
      <c r="B9" s="60" t="str">
        <f t="shared" si="2"/>
        <v>MRGL0551</v>
      </c>
      <c r="C9" s="119" t="str">
        <f t="shared" si="3"/>
        <v>Lonand (Sasvad)</v>
      </c>
      <c r="D9" s="41" t="str">
        <f t="shared" si="4"/>
        <v>FN25-26-02473</v>
      </c>
      <c r="E9" s="65">
        <v>46014</v>
      </c>
      <c r="F9" s="38" t="str">
        <f t="shared" si="5"/>
        <v>Sagar Birmal Gade</v>
      </c>
      <c r="G9" s="49" t="str">
        <f t="shared" si="6"/>
        <v>SF0066028</v>
      </c>
      <c r="H9" s="49" t="str">
        <f t="shared" si="7"/>
        <v>Branch Quality Manager</v>
      </c>
      <c r="I9" s="120" t="s">
        <v>310</v>
      </c>
      <c r="J9" s="120" t="s">
        <v>407</v>
      </c>
      <c r="K9" s="120" t="s">
        <v>408</v>
      </c>
      <c r="L9" s="11">
        <v>355576805</v>
      </c>
      <c r="M9" s="65" t="s">
        <v>322</v>
      </c>
      <c r="N9" s="124">
        <v>65000</v>
      </c>
      <c r="O9" s="124">
        <v>3470</v>
      </c>
      <c r="P9" s="121" t="s">
        <v>139</v>
      </c>
      <c r="Q9" s="80">
        <v>45925</v>
      </c>
      <c r="R9" s="124">
        <v>3470</v>
      </c>
      <c r="S9" s="124"/>
      <c r="T9" s="124"/>
      <c r="U9" s="125">
        <f t="shared" si="1"/>
        <v>3470</v>
      </c>
      <c r="V9" s="117" t="s">
        <v>202</v>
      </c>
      <c r="W9" s="122" t="s">
        <v>487</v>
      </c>
    </row>
    <row r="10" spans="1:23" ht="25" customHeight="1" x14ac:dyDescent="0.3">
      <c r="A10" s="64">
        <v>6</v>
      </c>
      <c r="B10" s="60" t="str">
        <f t="shared" si="2"/>
        <v>MRGL0551</v>
      </c>
      <c r="C10" s="119" t="str">
        <f t="shared" si="3"/>
        <v>Lonand (Sasvad)</v>
      </c>
      <c r="D10" s="41" t="str">
        <f t="shared" si="4"/>
        <v>FN25-26-02473</v>
      </c>
      <c r="E10" s="65">
        <v>46014</v>
      </c>
      <c r="F10" s="38" t="str">
        <f t="shared" si="5"/>
        <v>Sagar Birmal Gade</v>
      </c>
      <c r="G10" s="49" t="str">
        <f t="shared" si="6"/>
        <v>SF0066028</v>
      </c>
      <c r="H10" s="49" t="str">
        <f t="shared" si="7"/>
        <v>Branch Quality Manager</v>
      </c>
      <c r="I10" s="120" t="s">
        <v>293</v>
      </c>
      <c r="J10" s="120" t="s">
        <v>415</v>
      </c>
      <c r="K10" s="120" t="s">
        <v>416</v>
      </c>
      <c r="L10" s="11">
        <v>355746361</v>
      </c>
      <c r="M10" s="65" t="s">
        <v>322</v>
      </c>
      <c r="N10" s="124">
        <v>65000</v>
      </c>
      <c r="O10" s="124">
        <v>3470</v>
      </c>
      <c r="P10" s="121" t="s">
        <v>139</v>
      </c>
      <c r="Q10" s="80">
        <v>45921</v>
      </c>
      <c r="R10" s="124">
        <v>4470</v>
      </c>
      <c r="S10" s="124"/>
      <c r="T10" s="124"/>
      <c r="U10" s="125">
        <f t="shared" si="1"/>
        <v>4470</v>
      </c>
      <c r="V10" s="117" t="s">
        <v>202</v>
      </c>
      <c r="W10" s="122" t="s">
        <v>493</v>
      </c>
    </row>
    <row r="11" spans="1:23" ht="25" customHeight="1" x14ac:dyDescent="0.3">
      <c r="A11" s="64">
        <v>7</v>
      </c>
      <c r="B11" s="60" t="str">
        <f t="shared" si="2"/>
        <v>MRGL0551</v>
      </c>
      <c r="C11" s="119" t="str">
        <f t="shared" si="3"/>
        <v>Lonand (Sasvad)</v>
      </c>
      <c r="D11" s="41" t="str">
        <f t="shared" si="4"/>
        <v>FN25-26-02473</v>
      </c>
      <c r="E11" s="65">
        <v>46014</v>
      </c>
      <c r="F11" s="38" t="str">
        <f t="shared" si="5"/>
        <v>Sagar Birmal Gade</v>
      </c>
      <c r="G11" s="49" t="str">
        <f t="shared" si="6"/>
        <v>SF0066028</v>
      </c>
      <c r="H11" s="49" t="str">
        <f t="shared" si="7"/>
        <v>Branch Quality Manager</v>
      </c>
      <c r="I11" s="120" t="s">
        <v>296</v>
      </c>
      <c r="J11" s="120" t="s">
        <v>419</v>
      </c>
      <c r="K11" s="120" t="s">
        <v>421</v>
      </c>
      <c r="L11" s="11">
        <v>356111024</v>
      </c>
      <c r="M11" s="65" t="s">
        <v>349</v>
      </c>
      <c r="N11" s="124">
        <v>65000</v>
      </c>
      <c r="O11" s="124">
        <v>3470</v>
      </c>
      <c r="P11" s="121" t="s">
        <v>139</v>
      </c>
      <c r="Q11" s="80">
        <v>45904</v>
      </c>
      <c r="R11" s="124">
        <v>3470</v>
      </c>
      <c r="S11" s="124"/>
      <c r="T11" s="124"/>
      <c r="U11" s="125">
        <f t="shared" si="1"/>
        <v>3470</v>
      </c>
      <c r="V11" s="117" t="s">
        <v>202</v>
      </c>
      <c r="W11" s="122" t="s">
        <v>492</v>
      </c>
    </row>
    <row r="12" spans="1:23" ht="25" customHeight="1" x14ac:dyDescent="0.3">
      <c r="A12" s="64">
        <v>8</v>
      </c>
      <c r="B12" s="60" t="str">
        <f t="shared" si="2"/>
        <v>MRGL0551</v>
      </c>
      <c r="C12" s="119" t="str">
        <f t="shared" si="3"/>
        <v>Lonand (Sasvad)</v>
      </c>
      <c r="D12" s="41" t="str">
        <f t="shared" si="4"/>
        <v>FN25-26-02473</v>
      </c>
      <c r="E12" s="65">
        <v>46014</v>
      </c>
      <c r="F12" s="38" t="str">
        <f t="shared" si="5"/>
        <v>Sagar Birmal Gade</v>
      </c>
      <c r="G12" s="49" t="str">
        <f t="shared" si="6"/>
        <v>SF0066028</v>
      </c>
      <c r="H12" s="49" t="str">
        <f t="shared" si="7"/>
        <v>Branch Quality Manager</v>
      </c>
      <c r="I12" s="120" t="s">
        <v>298</v>
      </c>
      <c r="J12" s="120" t="s">
        <v>424</v>
      </c>
      <c r="K12" s="120" t="s">
        <v>425</v>
      </c>
      <c r="L12" s="11">
        <v>356335951</v>
      </c>
      <c r="M12" s="65" t="s">
        <v>306</v>
      </c>
      <c r="N12" s="124">
        <v>30000</v>
      </c>
      <c r="O12" s="124">
        <v>2020</v>
      </c>
      <c r="P12" s="121" t="s">
        <v>139</v>
      </c>
      <c r="Q12" s="80">
        <v>45918</v>
      </c>
      <c r="R12" s="124">
        <v>2020</v>
      </c>
      <c r="S12" s="124"/>
      <c r="T12" s="124"/>
      <c r="U12" s="125">
        <f t="shared" si="1"/>
        <v>2020</v>
      </c>
      <c r="V12" s="117" t="s">
        <v>202</v>
      </c>
      <c r="W12" s="122" t="s">
        <v>503</v>
      </c>
    </row>
    <row r="13" spans="1:23" ht="25" customHeight="1" x14ac:dyDescent="0.3">
      <c r="A13" s="64">
        <v>9</v>
      </c>
      <c r="B13" s="60" t="str">
        <f t="shared" si="2"/>
        <v>MRGL0551</v>
      </c>
      <c r="C13" s="119" t="str">
        <f t="shared" si="3"/>
        <v>Lonand (Sasvad)</v>
      </c>
      <c r="D13" s="41" t="str">
        <f t="shared" si="4"/>
        <v>FN25-26-02473</v>
      </c>
      <c r="E13" s="65">
        <v>46015</v>
      </c>
      <c r="F13" s="38" t="str">
        <f t="shared" si="5"/>
        <v>Sagar Birmal Gade</v>
      </c>
      <c r="G13" s="49" t="str">
        <f t="shared" si="6"/>
        <v>SF0066028</v>
      </c>
      <c r="H13" s="49" t="str">
        <f t="shared" si="7"/>
        <v>Branch Quality Manager</v>
      </c>
      <c r="I13" s="120" t="s">
        <v>304</v>
      </c>
      <c r="J13" s="120" t="s">
        <v>430</v>
      </c>
      <c r="K13" s="120" t="s">
        <v>431</v>
      </c>
      <c r="L13" s="11">
        <v>356343010</v>
      </c>
      <c r="M13" s="65" t="s">
        <v>306</v>
      </c>
      <c r="N13" s="124">
        <v>70000</v>
      </c>
      <c r="O13" s="124">
        <v>3740</v>
      </c>
      <c r="P13" s="121" t="s">
        <v>139</v>
      </c>
      <c r="Q13" s="80" t="s">
        <v>468</v>
      </c>
      <c r="R13" s="124">
        <v>3740</v>
      </c>
      <c r="S13" s="124"/>
      <c r="T13" s="124"/>
      <c r="U13" s="125">
        <f t="shared" si="1"/>
        <v>3740</v>
      </c>
      <c r="V13" s="117" t="s">
        <v>202</v>
      </c>
      <c r="W13" s="122" t="s">
        <v>504</v>
      </c>
    </row>
    <row r="14" spans="1:23" ht="25" customHeight="1" x14ac:dyDescent="0.3">
      <c r="A14" s="64">
        <v>10</v>
      </c>
      <c r="B14" s="60" t="str">
        <f t="shared" si="2"/>
        <v>MRGL0551</v>
      </c>
      <c r="C14" s="119" t="str">
        <f t="shared" si="3"/>
        <v>Lonand (Sasvad)</v>
      </c>
      <c r="D14" s="41" t="str">
        <f t="shared" si="4"/>
        <v>FN25-26-02473</v>
      </c>
      <c r="E14" s="65">
        <v>46015</v>
      </c>
      <c r="F14" s="38" t="str">
        <f t="shared" si="5"/>
        <v>Sagar Birmal Gade</v>
      </c>
      <c r="G14" s="49" t="str">
        <f t="shared" si="6"/>
        <v>SF0066028</v>
      </c>
      <c r="H14" s="49" t="str">
        <f t="shared" si="7"/>
        <v>Branch Quality Manager</v>
      </c>
      <c r="I14" s="120" t="s">
        <v>289</v>
      </c>
      <c r="J14" s="120" t="s">
        <v>453</v>
      </c>
      <c r="K14" s="120" t="s">
        <v>454</v>
      </c>
      <c r="L14" s="11">
        <v>357894535</v>
      </c>
      <c r="M14" s="65" t="s">
        <v>308</v>
      </c>
      <c r="N14" s="124">
        <v>80000</v>
      </c>
      <c r="O14" s="124">
        <v>4270</v>
      </c>
      <c r="P14" s="121" t="s">
        <v>139</v>
      </c>
      <c r="Q14" s="80">
        <v>45927</v>
      </c>
      <c r="R14" s="124">
        <v>4270</v>
      </c>
      <c r="S14" s="124"/>
      <c r="T14" s="124"/>
      <c r="U14" s="125">
        <f t="shared" si="1"/>
        <v>4270</v>
      </c>
      <c r="V14" s="117" t="s">
        <v>202</v>
      </c>
      <c r="W14" s="122" t="s">
        <v>505</v>
      </c>
    </row>
    <row r="15" spans="1:23" ht="25" customHeight="1" x14ac:dyDescent="0.3">
      <c r="A15" s="64">
        <v>11</v>
      </c>
      <c r="B15" s="60" t="str">
        <f t="shared" si="2"/>
        <v>MRGL0551</v>
      </c>
      <c r="C15" s="119" t="str">
        <f t="shared" si="3"/>
        <v>Lonand (Sasvad)</v>
      </c>
      <c r="D15" s="41" t="str">
        <f t="shared" si="4"/>
        <v>FN25-26-02473</v>
      </c>
      <c r="E15" s="65">
        <v>46015</v>
      </c>
      <c r="F15" s="38" t="str">
        <f t="shared" si="5"/>
        <v>Sagar Birmal Gade</v>
      </c>
      <c r="G15" s="49" t="str">
        <f t="shared" si="6"/>
        <v>SF0066028</v>
      </c>
      <c r="H15" s="49" t="str">
        <f t="shared" si="7"/>
        <v>Branch Quality Manager</v>
      </c>
      <c r="I15" s="120" t="s">
        <v>304</v>
      </c>
      <c r="J15" s="120" t="s">
        <v>427</v>
      </c>
      <c r="K15" s="120" t="s">
        <v>428</v>
      </c>
      <c r="L15" s="11">
        <v>356338911</v>
      </c>
      <c r="M15" s="65" t="s">
        <v>306</v>
      </c>
      <c r="N15" s="124">
        <v>70000</v>
      </c>
      <c r="O15" s="124">
        <v>3740</v>
      </c>
      <c r="P15" s="121" t="s">
        <v>139</v>
      </c>
      <c r="Q15" s="80">
        <v>45924</v>
      </c>
      <c r="R15" s="124">
        <v>3760</v>
      </c>
      <c r="S15" s="124"/>
      <c r="T15" s="124"/>
      <c r="U15" s="125">
        <f t="shared" si="1"/>
        <v>3760</v>
      </c>
      <c r="V15" s="117" t="s">
        <v>202</v>
      </c>
      <c r="W15" s="122" t="s">
        <v>506</v>
      </c>
    </row>
    <row r="16" spans="1:23" ht="25" customHeight="1" x14ac:dyDescent="0.3">
      <c r="A16" s="64">
        <v>12</v>
      </c>
      <c r="B16" s="60" t="str">
        <f t="shared" si="2"/>
        <v>MRGL0551</v>
      </c>
      <c r="C16" s="119" t="str">
        <f t="shared" si="3"/>
        <v>Lonand (Sasvad)</v>
      </c>
      <c r="D16" s="41" t="str">
        <f t="shared" si="4"/>
        <v>FN25-26-02473</v>
      </c>
      <c r="E16" s="65">
        <v>46015</v>
      </c>
      <c r="F16" s="38" t="str">
        <f t="shared" si="5"/>
        <v>Sagar Birmal Gade</v>
      </c>
      <c r="G16" s="49" t="str">
        <f t="shared" si="6"/>
        <v>SF0066028</v>
      </c>
      <c r="H16" s="49" t="str">
        <f t="shared" si="7"/>
        <v>Branch Quality Manager</v>
      </c>
      <c r="I16" s="120" t="s">
        <v>253</v>
      </c>
      <c r="J16" s="120" t="s">
        <v>379</v>
      </c>
      <c r="K16" s="120" t="s">
        <v>380</v>
      </c>
      <c r="L16" s="11">
        <v>353530555</v>
      </c>
      <c r="M16" s="65" t="s">
        <v>366</v>
      </c>
      <c r="N16" s="124">
        <v>40000</v>
      </c>
      <c r="O16" s="124">
        <v>2130</v>
      </c>
      <c r="P16" s="121" t="s">
        <v>139</v>
      </c>
      <c r="Q16" s="80">
        <v>45940</v>
      </c>
      <c r="R16" s="124">
        <v>2400</v>
      </c>
      <c r="S16" s="124"/>
      <c r="T16" s="124"/>
      <c r="U16" s="125">
        <f t="shared" si="1"/>
        <v>2400</v>
      </c>
      <c r="V16" s="117" t="s">
        <v>202</v>
      </c>
      <c r="W16" s="122" t="s">
        <v>497</v>
      </c>
    </row>
    <row r="17" spans="1:23" ht="25" customHeight="1" x14ac:dyDescent="0.3">
      <c r="A17" s="64">
        <v>13</v>
      </c>
      <c r="B17" s="60" t="str">
        <f t="shared" si="2"/>
        <v>MRGL0551</v>
      </c>
      <c r="C17" s="119" t="str">
        <f t="shared" si="3"/>
        <v>Lonand (Sasvad)</v>
      </c>
      <c r="D17" s="41" t="str">
        <f t="shared" si="4"/>
        <v>FN25-26-02473</v>
      </c>
      <c r="E17" s="65">
        <v>46015</v>
      </c>
      <c r="F17" s="38" t="str">
        <f t="shared" si="5"/>
        <v>Sagar Birmal Gade</v>
      </c>
      <c r="G17" s="49" t="str">
        <f t="shared" si="6"/>
        <v>SF0066028</v>
      </c>
      <c r="H17" s="49" t="str">
        <f t="shared" si="7"/>
        <v>Branch Quality Manager</v>
      </c>
      <c r="I17" s="120" t="s">
        <v>358</v>
      </c>
      <c r="J17" s="120" t="s">
        <v>410</v>
      </c>
      <c r="K17" s="120" t="s">
        <v>411</v>
      </c>
      <c r="L17" s="11">
        <v>355630292</v>
      </c>
      <c r="M17" s="65" t="s">
        <v>322</v>
      </c>
      <c r="N17" s="124">
        <v>30000</v>
      </c>
      <c r="O17" s="124">
        <v>2020</v>
      </c>
      <c r="P17" s="121" t="s">
        <v>139</v>
      </c>
      <c r="Q17" s="80">
        <v>45929</v>
      </c>
      <c r="R17" s="124">
        <v>4149</v>
      </c>
      <c r="S17" s="124"/>
      <c r="T17" s="124"/>
      <c r="U17" s="125">
        <f t="shared" si="1"/>
        <v>4149</v>
      </c>
      <c r="V17" s="117" t="s">
        <v>202</v>
      </c>
      <c r="W17" s="122" t="s">
        <v>498</v>
      </c>
    </row>
    <row r="18" spans="1:23" ht="25" customHeight="1" x14ac:dyDescent="0.3">
      <c r="A18" s="64">
        <v>14</v>
      </c>
      <c r="B18" s="60" t="str">
        <f t="shared" si="2"/>
        <v>MRGL0551</v>
      </c>
      <c r="C18" s="119" t="str">
        <f t="shared" si="3"/>
        <v>Lonand (Sasvad)</v>
      </c>
      <c r="D18" s="41" t="str">
        <f t="shared" si="4"/>
        <v>FN25-26-02473</v>
      </c>
      <c r="E18" s="65">
        <v>46015</v>
      </c>
      <c r="F18" s="38" t="str">
        <f t="shared" si="5"/>
        <v>Sagar Birmal Gade</v>
      </c>
      <c r="G18" s="49" t="str">
        <f t="shared" si="6"/>
        <v>SF0066028</v>
      </c>
      <c r="H18" s="49" t="str">
        <f t="shared" si="7"/>
        <v>Branch Quality Manager</v>
      </c>
      <c r="I18" s="120" t="s">
        <v>319</v>
      </c>
      <c r="J18" s="120" t="s">
        <v>433</v>
      </c>
      <c r="K18" s="120" t="s">
        <v>434</v>
      </c>
      <c r="L18" s="11">
        <v>356567968</v>
      </c>
      <c r="M18" s="65" t="s">
        <v>435</v>
      </c>
      <c r="N18" s="124">
        <v>80000</v>
      </c>
      <c r="O18" s="124">
        <v>4230</v>
      </c>
      <c r="P18" s="121" t="s">
        <v>139</v>
      </c>
      <c r="Q18" s="80">
        <v>45916</v>
      </c>
      <c r="R18" s="124">
        <v>2000</v>
      </c>
      <c r="S18" s="124">
        <v>1000</v>
      </c>
      <c r="T18" s="124"/>
      <c r="U18" s="125">
        <f t="shared" si="1"/>
        <v>1000</v>
      </c>
      <c r="V18" s="117" t="s">
        <v>202</v>
      </c>
      <c r="W18" s="122" t="s">
        <v>476</v>
      </c>
    </row>
    <row r="19" spans="1:23" ht="25" customHeight="1" x14ac:dyDescent="0.3">
      <c r="A19" s="64">
        <v>15</v>
      </c>
      <c r="B19" s="60" t="str">
        <f t="shared" si="2"/>
        <v>MRGL0551</v>
      </c>
      <c r="C19" s="119" t="str">
        <f t="shared" si="3"/>
        <v>Lonand (Sasvad)</v>
      </c>
      <c r="D19" s="41" t="str">
        <f t="shared" si="4"/>
        <v>FN25-26-02473</v>
      </c>
      <c r="E19" s="65">
        <v>46015</v>
      </c>
      <c r="F19" s="38" t="str">
        <f t="shared" si="5"/>
        <v>Sagar Birmal Gade</v>
      </c>
      <c r="G19" s="49" t="str">
        <f t="shared" si="6"/>
        <v>SF0066028</v>
      </c>
      <c r="H19" s="49" t="str">
        <f t="shared" si="7"/>
        <v>Branch Quality Manager</v>
      </c>
      <c r="I19" s="120" t="s">
        <v>289</v>
      </c>
      <c r="J19" s="120" t="s">
        <v>441</v>
      </c>
      <c r="K19" s="120" t="s">
        <v>442</v>
      </c>
      <c r="L19" s="11">
        <v>357244568</v>
      </c>
      <c r="M19" s="65" t="s">
        <v>315</v>
      </c>
      <c r="N19" s="124">
        <v>80000</v>
      </c>
      <c r="O19" s="124">
        <v>4230</v>
      </c>
      <c r="P19" s="121" t="s">
        <v>139</v>
      </c>
      <c r="Q19" s="80">
        <v>45918</v>
      </c>
      <c r="R19" s="124">
        <v>1930</v>
      </c>
      <c r="S19" s="124"/>
      <c r="T19" s="124"/>
      <c r="U19" s="125">
        <f t="shared" si="1"/>
        <v>1930</v>
      </c>
      <c r="V19" s="117" t="s">
        <v>202</v>
      </c>
      <c r="W19" s="122" t="s">
        <v>499</v>
      </c>
    </row>
    <row r="20" spans="1:23" ht="25" customHeight="1" x14ac:dyDescent="0.3">
      <c r="A20" s="64">
        <v>16</v>
      </c>
      <c r="B20" s="60" t="str">
        <f t="shared" si="2"/>
        <v>MRGL0551</v>
      </c>
      <c r="C20" s="119" t="str">
        <f t="shared" si="3"/>
        <v>Lonand (Sasvad)</v>
      </c>
      <c r="D20" s="41" t="str">
        <f t="shared" si="4"/>
        <v>FN25-26-02473</v>
      </c>
      <c r="E20" s="65">
        <v>46015</v>
      </c>
      <c r="F20" s="38" t="str">
        <f t="shared" si="5"/>
        <v>Sagar Birmal Gade</v>
      </c>
      <c r="G20" s="49" t="str">
        <f t="shared" si="6"/>
        <v>SF0066028</v>
      </c>
      <c r="H20" s="49" t="str">
        <f t="shared" si="7"/>
        <v>Branch Quality Manager</v>
      </c>
      <c r="I20" s="120" t="s">
        <v>333</v>
      </c>
      <c r="J20" s="120" t="s">
        <v>446</v>
      </c>
      <c r="K20" s="120" t="s">
        <v>447</v>
      </c>
      <c r="L20" s="11">
        <v>357524909</v>
      </c>
      <c r="M20" s="65" t="s">
        <v>299</v>
      </c>
      <c r="N20" s="124">
        <v>40000</v>
      </c>
      <c r="O20" s="124">
        <v>2130</v>
      </c>
      <c r="P20" s="121" t="s">
        <v>139</v>
      </c>
      <c r="Q20" s="80">
        <v>45920</v>
      </c>
      <c r="R20" s="124">
        <v>2130</v>
      </c>
      <c r="S20" s="124"/>
      <c r="T20" s="124"/>
      <c r="U20" s="125">
        <f t="shared" si="1"/>
        <v>2130</v>
      </c>
      <c r="V20" s="117" t="s">
        <v>202</v>
      </c>
      <c r="W20" s="122" t="s">
        <v>500</v>
      </c>
    </row>
    <row r="21" spans="1:23" ht="25" customHeight="1" x14ac:dyDescent="0.3">
      <c r="A21" s="64">
        <v>17</v>
      </c>
      <c r="B21" s="60" t="str">
        <f t="shared" si="2"/>
        <v>MRGL0551</v>
      </c>
      <c r="C21" s="119" t="str">
        <f t="shared" si="3"/>
        <v>Lonand (Sasvad)</v>
      </c>
      <c r="D21" s="41" t="str">
        <f t="shared" si="4"/>
        <v>FN25-26-02473</v>
      </c>
      <c r="E21" s="65">
        <v>46015</v>
      </c>
      <c r="F21" s="38" t="str">
        <f t="shared" si="5"/>
        <v>Sagar Birmal Gade</v>
      </c>
      <c r="G21" s="49" t="str">
        <f t="shared" si="6"/>
        <v>SF0066028</v>
      </c>
      <c r="H21" s="49" t="str">
        <f t="shared" si="7"/>
        <v>Branch Quality Manager</v>
      </c>
      <c r="I21" s="120" t="s">
        <v>294</v>
      </c>
      <c r="J21" s="120" t="s">
        <v>456</v>
      </c>
      <c r="K21" s="120" t="s">
        <v>457</v>
      </c>
      <c r="L21" s="11">
        <v>358865512</v>
      </c>
      <c r="M21" s="65" t="s">
        <v>458</v>
      </c>
      <c r="N21" s="124">
        <v>26000</v>
      </c>
      <c r="O21" s="124">
        <v>1740</v>
      </c>
      <c r="P21" s="121" t="s">
        <v>139</v>
      </c>
      <c r="Q21" s="80">
        <v>45940</v>
      </c>
      <c r="R21" s="124">
        <v>1740</v>
      </c>
      <c r="S21" s="124"/>
      <c r="T21" s="124"/>
      <c r="U21" s="125">
        <f t="shared" si="1"/>
        <v>1740</v>
      </c>
      <c r="V21" s="117" t="s">
        <v>202</v>
      </c>
      <c r="W21" s="122" t="s">
        <v>501</v>
      </c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43" width="8.81640625" style="99" customWidth="1"/>
    <col min="44" max="44" width="14" style="99" bestFit="1" customWidth="1"/>
    <col min="45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25.0898437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483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484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485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128387</v>
      </c>
      <c r="J5" s="38" t="s">
        <v>283</v>
      </c>
      <c r="K5" s="84">
        <v>128387</v>
      </c>
      <c r="L5" s="84" t="s">
        <v>269</v>
      </c>
      <c r="M5" s="38" t="s">
        <v>270</v>
      </c>
      <c r="N5" s="84">
        <v>238680</v>
      </c>
      <c r="O5" s="84" t="s">
        <v>358</v>
      </c>
      <c r="P5" s="84">
        <v>666832</v>
      </c>
      <c r="Q5" s="38" t="s">
        <v>359</v>
      </c>
      <c r="R5" s="38" t="s">
        <v>341</v>
      </c>
      <c r="S5" s="84" t="s">
        <v>360</v>
      </c>
      <c r="T5" s="84" t="s">
        <v>360</v>
      </c>
      <c r="U5" s="84" t="s">
        <v>287</v>
      </c>
      <c r="V5" s="84" t="s">
        <v>256</v>
      </c>
      <c r="W5" s="84">
        <v>541</v>
      </c>
      <c r="X5" s="38" t="s">
        <v>352</v>
      </c>
      <c r="Y5" s="84">
        <v>353013778</v>
      </c>
      <c r="Z5" s="38" t="s">
        <v>361</v>
      </c>
      <c r="AA5" s="108" t="s">
        <v>335</v>
      </c>
      <c r="AB5" s="84">
        <v>42000</v>
      </c>
      <c r="AC5" s="108" t="s">
        <v>284</v>
      </c>
      <c r="AD5" s="84">
        <v>24</v>
      </c>
      <c r="AE5" s="84" t="s">
        <v>267</v>
      </c>
      <c r="AF5" s="84" t="s">
        <v>357</v>
      </c>
      <c r="AG5" s="108" t="s">
        <v>362</v>
      </c>
      <c r="AH5" s="84" t="s">
        <v>343</v>
      </c>
      <c r="AI5" s="108" t="s">
        <v>363</v>
      </c>
      <c r="AJ5" s="84">
        <v>2240</v>
      </c>
      <c r="AK5" s="84">
        <v>2240</v>
      </c>
      <c r="AL5" s="108" t="s">
        <v>351</v>
      </c>
      <c r="AM5" s="84">
        <v>38786.19</v>
      </c>
      <c r="AN5" s="112">
        <v>12733.81</v>
      </c>
      <c r="AO5" s="112">
        <v>51520</v>
      </c>
      <c r="AP5" s="112">
        <v>3213.81</v>
      </c>
      <c r="AQ5" s="112">
        <v>-1279.81</v>
      </c>
      <c r="AR5" s="112">
        <v>1934</v>
      </c>
      <c r="AS5" s="112">
        <v>1893.14</v>
      </c>
      <c r="AT5" s="112">
        <v>40.86</v>
      </c>
      <c r="AU5" s="112">
        <v>1934</v>
      </c>
      <c r="AV5" s="84">
        <v>26</v>
      </c>
      <c r="AW5" s="84">
        <v>76</v>
      </c>
      <c r="AX5" s="84" t="s">
        <v>364</v>
      </c>
      <c r="AY5" s="108"/>
      <c r="AZ5" s="84"/>
      <c r="BA5" s="84"/>
      <c r="BB5" s="84" t="s">
        <v>260</v>
      </c>
      <c r="BC5" s="84" t="s">
        <v>261</v>
      </c>
      <c r="BD5" s="108"/>
      <c r="BE5" s="84">
        <v>0</v>
      </c>
      <c r="BF5" s="38" t="s">
        <v>360</v>
      </c>
      <c r="BG5" s="84" t="s">
        <v>365</v>
      </c>
      <c r="BH5" s="114" t="s">
        <v>467</v>
      </c>
      <c r="BI5" s="38" t="s">
        <v>110</v>
      </c>
      <c r="BJ5" s="85">
        <v>46014</v>
      </c>
      <c r="BK5" s="84"/>
      <c r="BL5" s="38" t="s">
        <v>114</v>
      </c>
      <c r="BM5" s="115" t="s">
        <v>119</v>
      </c>
      <c r="BN5" s="116" t="s">
        <v>200</v>
      </c>
      <c r="BO5" s="84" t="s">
        <v>241</v>
      </c>
      <c r="BP5" s="84">
        <v>1934</v>
      </c>
      <c r="BQ5" s="117" t="s">
        <v>202</v>
      </c>
      <c r="BR5" s="130" t="s">
        <v>490</v>
      </c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247</v>
      </c>
      <c r="G6" s="84" t="s">
        <v>248</v>
      </c>
      <c r="H6" s="38" t="s">
        <v>249</v>
      </c>
      <c r="I6" s="84">
        <v>128799</v>
      </c>
      <c r="J6" s="38" t="s">
        <v>288</v>
      </c>
      <c r="K6" s="84">
        <v>128799</v>
      </c>
      <c r="L6" s="84" t="s">
        <v>269</v>
      </c>
      <c r="M6" s="38" t="s">
        <v>270</v>
      </c>
      <c r="N6" s="84">
        <v>241037</v>
      </c>
      <c r="O6" s="84" t="s">
        <v>324</v>
      </c>
      <c r="P6" s="84">
        <v>326226</v>
      </c>
      <c r="Q6" s="38" t="s">
        <v>367</v>
      </c>
      <c r="R6" s="38" t="s">
        <v>341</v>
      </c>
      <c r="S6" s="84" t="s">
        <v>368</v>
      </c>
      <c r="T6" s="84" t="s">
        <v>368</v>
      </c>
      <c r="U6" s="84" t="s">
        <v>287</v>
      </c>
      <c r="V6" s="84" t="s">
        <v>256</v>
      </c>
      <c r="W6" s="84">
        <v>541</v>
      </c>
      <c r="X6" s="38" t="s">
        <v>369</v>
      </c>
      <c r="Y6" s="84">
        <v>353226999</v>
      </c>
      <c r="Z6" s="38" t="s">
        <v>370</v>
      </c>
      <c r="AA6" s="108" t="s">
        <v>300</v>
      </c>
      <c r="AB6" s="84">
        <v>80000</v>
      </c>
      <c r="AC6" s="108" t="s">
        <v>284</v>
      </c>
      <c r="AD6" s="84">
        <v>24</v>
      </c>
      <c r="AE6" s="84" t="s">
        <v>277</v>
      </c>
      <c r="AF6" s="84" t="s">
        <v>371</v>
      </c>
      <c r="AG6" s="108" t="s">
        <v>326</v>
      </c>
      <c r="AH6" s="84" t="s">
        <v>259</v>
      </c>
      <c r="AI6" s="108" t="s">
        <v>363</v>
      </c>
      <c r="AJ6" s="84">
        <v>4270</v>
      </c>
      <c r="AK6" s="84">
        <v>4270</v>
      </c>
      <c r="AL6" s="108" t="s">
        <v>372</v>
      </c>
      <c r="AM6" s="84">
        <v>75067.490000000005</v>
      </c>
      <c r="AN6" s="112">
        <v>23142.51</v>
      </c>
      <c r="AO6" s="112">
        <v>98210</v>
      </c>
      <c r="AP6" s="112">
        <v>4932.51</v>
      </c>
      <c r="AQ6" s="112">
        <v>101.49</v>
      </c>
      <c r="AR6" s="112">
        <v>5034</v>
      </c>
      <c r="AS6" s="112">
        <v>4932.51</v>
      </c>
      <c r="AT6" s="112">
        <v>101.49</v>
      </c>
      <c r="AU6" s="112">
        <v>5034</v>
      </c>
      <c r="AV6" s="84">
        <v>26</v>
      </c>
      <c r="AW6" s="84">
        <v>76</v>
      </c>
      <c r="AX6" s="84" t="s">
        <v>364</v>
      </c>
      <c r="AY6" s="108"/>
      <c r="AZ6" s="84"/>
      <c r="BA6" s="84"/>
      <c r="BB6" s="84" t="s">
        <v>260</v>
      </c>
      <c r="BC6" s="84" t="s">
        <v>261</v>
      </c>
      <c r="BD6" s="108"/>
      <c r="BE6" s="84">
        <v>0</v>
      </c>
      <c r="BF6" s="38" t="s">
        <v>368</v>
      </c>
      <c r="BG6" s="84" t="s">
        <v>373</v>
      </c>
      <c r="BH6" s="114" t="s">
        <v>467</v>
      </c>
      <c r="BI6" s="38" t="s">
        <v>110</v>
      </c>
      <c r="BJ6" s="85">
        <v>46014</v>
      </c>
      <c r="BK6" s="84"/>
      <c r="BL6" s="38" t="s">
        <v>114</v>
      </c>
      <c r="BM6" s="115" t="s">
        <v>119</v>
      </c>
      <c r="BN6" s="116" t="s">
        <v>200</v>
      </c>
      <c r="BO6" s="84" t="s">
        <v>241</v>
      </c>
      <c r="BP6" s="84">
        <v>4270</v>
      </c>
      <c r="BQ6" s="117" t="s">
        <v>202</v>
      </c>
      <c r="BR6" s="130" t="s">
        <v>489</v>
      </c>
    </row>
    <row r="7" spans="1:70" s="113" customFormat="1" ht="15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247</v>
      </c>
      <c r="G7" s="84" t="s">
        <v>248</v>
      </c>
      <c r="H7" s="38" t="s">
        <v>249</v>
      </c>
      <c r="I7" s="84">
        <v>128764</v>
      </c>
      <c r="J7" s="38" t="s">
        <v>268</v>
      </c>
      <c r="K7" s="84">
        <v>128764</v>
      </c>
      <c r="L7" s="84" t="s">
        <v>278</v>
      </c>
      <c r="M7" s="38" t="s">
        <v>279</v>
      </c>
      <c r="N7" s="84">
        <v>246557</v>
      </c>
      <c r="O7" s="84" t="s">
        <v>340</v>
      </c>
      <c r="P7" s="84">
        <v>620422</v>
      </c>
      <c r="Q7" s="38" t="s">
        <v>374</v>
      </c>
      <c r="R7" s="38" t="s">
        <v>341</v>
      </c>
      <c r="S7" s="84" t="s">
        <v>388</v>
      </c>
      <c r="T7" s="84" t="s">
        <v>388</v>
      </c>
      <c r="U7" s="84" t="s">
        <v>346</v>
      </c>
      <c r="V7" s="84" t="s">
        <v>256</v>
      </c>
      <c r="W7" s="84">
        <v>541</v>
      </c>
      <c r="X7" s="38" t="s">
        <v>262</v>
      </c>
      <c r="Y7" s="84">
        <v>354133127</v>
      </c>
      <c r="Z7" s="38" t="s">
        <v>389</v>
      </c>
      <c r="AA7" s="108" t="s">
        <v>385</v>
      </c>
      <c r="AB7" s="84">
        <v>40000</v>
      </c>
      <c r="AC7" s="108" t="s">
        <v>257</v>
      </c>
      <c r="AD7" s="84">
        <v>24</v>
      </c>
      <c r="AE7" s="84" t="s">
        <v>267</v>
      </c>
      <c r="AF7" s="84" t="s">
        <v>386</v>
      </c>
      <c r="AG7" s="108" t="s">
        <v>387</v>
      </c>
      <c r="AH7" s="84" t="s">
        <v>343</v>
      </c>
      <c r="AI7" s="108" t="s">
        <v>382</v>
      </c>
      <c r="AJ7" s="84">
        <v>2130</v>
      </c>
      <c r="AK7" s="84">
        <v>2130</v>
      </c>
      <c r="AL7" s="108" t="s">
        <v>390</v>
      </c>
      <c r="AM7" s="84">
        <v>38038.94</v>
      </c>
      <c r="AN7" s="112">
        <v>10951.06</v>
      </c>
      <c r="AO7" s="112">
        <v>48990</v>
      </c>
      <c r="AP7" s="112">
        <v>1961.06</v>
      </c>
      <c r="AQ7" s="112">
        <v>40.94</v>
      </c>
      <c r="AR7" s="112">
        <v>2002</v>
      </c>
      <c r="AS7" s="112">
        <v>1961.06</v>
      </c>
      <c r="AT7" s="112">
        <v>40.94</v>
      </c>
      <c r="AU7" s="112">
        <v>2002</v>
      </c>
      <c r="AV7" s="84">
        <v>24</v>
      </c>
      <c r="AW7" s="84">
        <v>16</v>
      </c>
      <c r="AX7" s="84" t="s">
        <v>383</v>
      </c>
      <c r="AY7" s="108"/>
      <c r="AZ7" s="84"/>
      <c r="BA7" s="84"/>
      <c r="BB7" s="84" t="s">
        <v>260</v>
      </c>
      <c r="BC7" s="84" t="s">
        <v>261</v>
      </c>
      <c r="BD7" s="108"/>
      <c r="BE7" s="84">
        <v>0</v>
      </c>
      <c r="BF7" s="38" t="s">
        <v>388</v>
      </c>
      <c r="BG7" s="84" t="s">
        <v>391</v>
      </c>
      <c r="BH7" s="114" t="s">
        <v>467</v>
      </c>
      <c r="BI7" s="38" t="s">
        <v>110</v>
      </c>
      <c r="BJ7" s="85">
        <v>46014</v>
      </c>
      <c r="BK7" s="84"/>
      <c r="BL7" s="38" t="s">
        <v>114</v>
      </c>
      <c r="BM7" s="115" t="s">
        <v>119</v>
      </c>
      <c r="BN7" s="116" t="s">
        <v>200</v>
      </c>
      <c r="BO7" s="84" t="s">
        <v>241</v>
      </c>
      <c r="BP7" s="84">
        <v>2130</v>
      </c>
      <c r="BQ7" s="117" t="s">
        <v>202</v>
      </c>
      <c r="BR7" s="130" t="s">
        <v>491</v>
      </c>
    </row>
    <row r="8" spans="1:70" s="113" customFormat="1" ht="15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247</v>
      </c>
      <c r="G8" s="84" t="s">
        <v>248</v>
      </c>
      <c r="H8" s="38" t="s">
        <v>249</v>
      </c>
      <c r="I8" s="84">
        <v>131246</v>
      </c>
      <c r="J8" s="38" t="s">
        <v>275</v>
      </c>
      <c r="K8" s="84">
        <v>131246</v>
      </c>
      <c r="L8" s="84" t="s">
        <v>251</v>
      </c>
      <c r="M8" s="38" t="s">
        <v>252</v>
      </c>
      <c r="N8" s="84">
        <v>216127</v>
      </c>
      <c r="O8" s="84" t="s">
        <v>276</v>
      </c>
      <c r="P8" s="84">
        <v>344140</v>
      </c>
      <c r="Q8" s="38" t="s">
        <v>394</v>
      </c>
      <c r="R8" s="38" t="s">
        <v>341</v>
      </c>
      <c r="S8" s="84" t="s">
        <v>395</v>
      </c>
      <c r="T8" s="84" t="s">
        <v>395</v>
      </c>
      <c r="U8" s="84" t="s">
        <v>346</v>
      </c>
      <c r="V8" s="84" t="s">
        <v>256</v>
      </c>
      <c r="W8" s="84">
        <v>541</v>
      </c>
      <c r="X8" s="38" t="s">
        <v>262</v>
      </c>
      <c r="Y8" s="84">
        <v>354569387</v>
      </c>
      <c r="Z8" s="38" t="s">
        <v>396</v>
      </c>
      <c r="AA8" s="108" t="s">
        <v>392</v>
      </c>
      <c r="AB8" s="84">
        <v>73000</v>
      </c>
      <c r="AC8" s="108" t="s">
        <v>273</v>
      </c>
      <c r="AD8" s="84">
        <v>24</v>
      </c>
      <c r="AE8" s="84" t="s">
        <v>264</v>
      </c>
      <c r="AF8" s="84" t="s">
        <v>397</v>
      </c>
      <c r="AG8" s="108" t="s">
        <v>336</v>
      </c>
      <c r="AH8" s="84" t="s">
        <v>259</v>
      </c>
      <c r="AI8" s="108" t="s">
        <v>323</v>
      </c>
      <c r="AJ8" s="84">
        <v>3900</v>
      </c>
      <c r="AK8" s="84">
        <v>3900</v>
      </c>
      <c r="AL8" s="108" t="s">
        <v>375</v>
      </c>
      <c r="AM8" s="84">
        <v>69051.02</v>
      </c>
      <c r="AN8" s="112">
        <v>20648.98</v>
      </c>
      <c r="AO8" s="112">
        <v>89700</v>
      </c>
      <c r="AP8" s="112">
        <v>3948.98</v>
      </c>
      <c r="AQ8" s="112">
        <v>84.02</v>
      </c>
      <c r="AR8" s="112">
        <v>4033</v>
      </c>
      <c r="AS8" s="112">
        <v>0</v>
      </c>
      <c r="AT8" s="112">
        <v>0</v>
      </c>
      <c r="AU8" s="112">
        <v>0</v>
      </c>
      <c r="AV8" s="84">
        <v>23</v>
      </c>
      <c r="AW8" s="84">
        <v>0</v>
      </c>
      <c r="AX8" s="84" t="s">
        <v>272</v>
      </c>
      <c r="AY8" s="108"/>
      <c r="AZ8" s="84"/>
      <c r="BA8" s="84"/>
      <c r="BB8" s="84" t="s">
        <v>260</v>
      </c>
      <c r="BC8" s="84" t="s">
        <v>261</v>
      </c>
      <c r="BD8" s="108"/>
      <c r="BE8" s="84">
        <v>0</v>
      </c>
      <c r="BF8" s="38" t="s">
        <v>395</v>
      </c>
      <c r="BG8" s="84" t="s">
        <v>398</v>
      </c>
      <c r="BH8" s="114" t="s">
        <v>467</v>
      </c>
      <c r="BI8" s="38" t="s">
        <v>110</v>
      </c>
      <c r="BJ8" s="85">
        <v>46014</v>
      </c>
      <c r="BK8" s="84"/>
      <c r="BL8" s="38" t="s">
        <v>114</v>
      </c>
      <c r="BM8" s="115" t="s">
        <v>119</v>
      </c>
      <c r="BN8" s="116" t="s">
        <v>200</v>
      </c>
      <c r="BO8" s="84" t="s">
        <v>241</v>
      </c>
      <c r="BP8" s="84">
        <v>1938</v>
      </c>
      <c r="BQ8" s="117" t="s">
        <v>202</v>
      </c>
      <c r="BR8" s="130" t="s">
        <v>488</v>
      </c>
    </row>
    <row r="9" spans="1:70" s="113" customFormat="1" ht="15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247</v>
      </c>
      <c r="G9" s="84" t="s">
        <v>248</v>
      </c>
      <c r="H9" s="38" t="s">
        <v>249</v>
      </c>
      <c r="I9" s="84">
        <v>128387</v>
      </c>
      <c r="J9" s="38" t="s">
        <v>283</v>
      </c>
      <c r="K9" s="84">
        <v>128387</v>
      </c>
      <c r="L9" s="84" t="s">
        <v>278</v>
      </c>
      <c r="M9" s="38" t="s">
        <v>279</v>
      </c>
      <c r="N9" s="84">
        <v>237114</v>
      </c>
      <c r="O9" s="84" t="s">
        <v>310</v>
      </c>
      <c r="P9" s="84">
        <v>311919</v>
      </c>
      <c r="Q9" s="38" t="s">
        <v>311</v>
      </c>
      <c r="R9" s="38" t="s">
        <v>341</v>
      </c>
      <c r="S9" s="84" t="s">
        <v>407</v>
      </c>
      <c r="T9" s="84" t="s">
        <v>407</v>
      </c>
      <c r="U9" s="84" t="s">
        <v>287</v>
      </c>
      <c r="V9" s="84" t="s">
        <v>256</v>
      </c>
      <c r="W9" s="84">
        <v>0</v>
      </c>
      <c r="X9" s="38" t="s">
        <v>402</v>
      </c>
      <c r="Y9" s="84">
        <v>355576805</v>
      </c>
      <c r="Z9" s="38" t="s">
        <v>408</v>
      </c>
      <c r="AA9" s="108" t="s">
        <v>322</v>
      </c>
      <c r="AB9" s="84">
        <v>65000</v>
      </c>
      <c r="AC9" s="108" t="s">
        <v>284</v>
      </c>
      <c r="AD9" s="84">
        <v>24</v>
      </c>
      <c r="AE9" s="84" t="s">
        <v>258</v>
      </c>
      <c r="AF9" s="84" t="s">
        <v>399</v>
      </c>
      <c r="AG9" s="108" t="s">
        <v>400</v>
      </c>
      <c r="AH9" s="84" t="s">
        <v>343</v>
      </c>
      <c r="AI9" s="108" t="s">
        <v>406</v>
      </c>
      <c r="AJ9" s="84">
        <v>3470</v>
      </c>
      <c r="AK9" s="84">
        <v>3470</v>
      </c>
      <c r="AL9" s="108" t="s">
        <v>344</v>
      </c>
      <c r="AM9" s="84">
        <v>51307.07</v>
      </c>
      <c r="AN9" s="112">
        <v>18092.93</v>
      </c>
      <c r="AO9" s="112">
        <v>69400</v>
      </c>
      <c r="AP9" s="112">
        <v>13692.93</v>
      </c>
      <c r="AQ9" s="112">
        <v>735.07</v>
      </c>
      <c r="AR9" s="112">
        <v>14428</v>
      </c>
      <c r="AS9" s="112">
        <v>3188.64</v>
      </c>
      <c r="AT9" s="112">
        <v>281.36</v>
      </c>
      <c r="AU9" s="112">
        <v>3470</v>
      </c>
      <c r="AV9" s="84">
        <v>21</v>
      </c>
      <c r="AW9" s="84">
        <v>15</v>
      </c>
      <c r="AX9" s="84" t="s">
        <v>383</v>
      </c>
      <c r="AY9" s="108"/>
      <c r="AZ9" s="84"/>
      <c r="BA9" s="84"/>
      <c r="BB9" s="84" t="s">
        <v>260</v>
      </c>
      <c r="BC9" s="84" t="s">
        <v>261</v>
      </c>
      <c r="BD9" s="108"/>
      <c r="BE9" s="84">
        <v>0</v>
      </c>
      <c r="BF9" s="38" t="s">
        <v>407</v>
      </c>
      <c r="BG9" s="84" t="s">
        <v>409</v>
      </c>
      <c r="BH9" s="114" t="s">
        <v>467</v>
      </c>
      <c r="BI9" s="38" t="s">
        <v>110</v>
      </c>
      <c r="BJ9" s="85">
        <v>46014</v>
      </c>
      <c r="BK9" s="84"/>
      <c r="BL9" s="38" t="s">
        <v>114</v>
      </c>
      <c r="BM9" s="115" t="s">
        <v>119</v>
      </c>
      <c r="BN9" s="116" t="s">
        <v>200</v>
      </c>
      <c r="BO9" s="84" t="s">
        <v>241</v>
      </c>
      <c r="BP9" s="84">
        <v>3470</v>
      </c>
      <c r="BQ9" s="117" t="s">
        <v>202</v>
      </c>
      <c r="BR9" s="130" t="s">
        <v>487</v>
      </c>
    </row>
    <row r="10" spans="1:70" s="113" customFormat="1" ht="15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247</v>
      </c>
      <c r="G10" s="84" t="s">
        <v>248</v>
      </c>
      <c r="H10" s="38" t="s">
        <v>249</v>
      </c>
      <c r="I10" s="84">
        <v>129525</v>
      </c>
      <c r="J10" s="38" t="s">
        <v>292</v>
      </c>
      <c r="K10" s="84">
        <v>129525</v>
      </c>
      <c r="L10" s="84" t="s">
        <v>278</v>
      </c>
      <c r="M10" s="38" t="s">
        <v>279</v>
      </c>
      <c r="N10" s="84">
        <v>218482</v>
      </c>
      <c r="O10" s="84" t="s">
        <v>293</v>
      </c>
      <c r="P10" s="84">
        <v>809556</v>
      </c>
      <c r="Q10" s="38" t="s">
        <v>321</v>
      </c>
      <c r="R10" s="38" t="s">
        <v>341</v>
      </c>
      <c r="S10" s="84" t="s">
        <v>415</v>
      </c>
      <c r="T10" s="84" t="s">
        <v>415</v>
      </c>
      <c r="U10" s="84" t="s">
        <v>287</v>
      </c>
      <c r="V10" s="84" t="s">
        <v>256</v>
      </c>
      <c r="W10" s="84">
        <v>0</v>
      </c>
      <c r="X10" s="38" t="s">
        <v>401</v>
      </c>
      <c r="Y10" s="84">
        <v>355746361</v>
      </c>
      <c r="Z10" s="38" t="s">
        <v>416</v>
      </c>
      <c r="AA10" s="108" t="s">
        <v>322</v>
      </c>
      <c r="AB10" s="84">
        <v>65000</v>
      </c>
      <c r="AC10" s="108" t="s">
        <v>284</v>
      </c>
      <c r="AD10" s="84">
        <v>24</v>
      </c>
      <c r="AE10" s="84" t="s">
        <v>258</v>
      </c>
      <c r="AF10" s="84" t="s">
        <v>347</v>
      </c>
      <c r="AG10" s="108" t="s">
        <v>348</v>
      </c>
      <c r="AH10" s="84" t="s">
        <v>343</v>
      </c>
      <c r="AI10" s="108" t="s">
        <v>406</v>
      </c>
      <c r="AJ10" s="84">
        <v>3470</v>
      </c>
      <c r="AK10" s="84">
        <v>3470</v>
      </c>
      <c r="AL10" s="108" t="s">
        <v>393</v>
      </c>
      <c r="AM10" s="84">
        <v>54495.71</v>
      </c>
      <c r="AN10" s="112">
        <v>18374.29</v>
      </c>
      <c r="AO10" s="112">
        <v>72870</v>
      </c>
      <c r="AP10" s="112">
        <v>10504.29</v>
      </c>
      <c r="AQ10" s="112">
        <v>453.71</v>
      </c>
      <c r="AR10" s="112">
        <v>10958</v>
      </c>
      <c r="AS10" s="112">
        <v>0</v>
      </c>
      <c r="AT10" s="112">
        <v>0</v>
      </c>
      <c r="AU10" s="112">
        <v>0</v>
      </c>
      <c r="AV10" s="84">
        <v>21</v>
      </c>
      <c r="AW10" s="84">
        <v>0</v>
      </c>
      <c r="AX10" s="84" t="s">
        <v>272</v>
      </c>
      <c r="AY10" s="108"/>
      <c r="AZ10" s="84"/>
      <c r="BA10" s="84"/>
      <c r="BB10" s="84" t="s">
        <v>260</v>
      </c>
      <c r="BC10" s="84" t="s">
        <v>261</v>
      </c>
      <c r="BD10" s="108"/>
      <c r="BE10" s="84">
        <v>0</v>
      </c>
      <c r="BF10" s="38" t="s">
        <v>415</v>
      </c>
      <c r="BG10" s="84" t="s">
        <v>417</v>
      </c>
      <c r="BH10" s="114" t="s">
        <v>467</v>
      </c>
      <c r="BI10" s="38" t="s">
        <v>110</v>
      </c>
      <c r="BJ10" s="85">
        <v>46014</v>
      </c>
      <c r="BK10" s="84"/>
      <c r="BL10" s="38" t="s">
        <v>114</v>
      </c>
      <c r="BM10" s="115" t="s">
        <v>119</v>
      </c>
      <c r="BN10" s="116" t="s">
        <v>200</v>
      </c>
      <c r="BO10" s="84" t="s">
        <v>241</v>
      </c>
      <c r="BP10" s="84">
        <v>4470</v>
      </c>
      <c r="BQ10" s="117" t="s">
        <v>202</v>
      </c>
      <c r="BR10" s="130" t="s">
        <v>486</v>
      </c>
    </row>
    <row r="11" spans="1:70" s="113" customFormat="1" ht="15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247</v>
      </c>
      <c r="G11" s="84" t="s">
        <v>248</v>
      </c>
      <c r="H11" s="38" t="s">
        <v>249</v>
      </c>
      <c r="I11" s="84">
        <v>131271</v>
      </c>
      <c r="J11" s="38" t="s">
        <v>295</v>
      </c>
      <c r="K11" s="84">
        <v>131271</v>
      </c>
      <c r="L11" s="84" t="s">
        <v>251</v>
      </c>
      <c r="M11" s="38" t="s">
        <v>252</v>
      </c>
      <c r="N11" s="84">
        <v>221521</v>
      </c>
      <c r="O11" s="84" t="s">
        <v>296</v>
      </c>
      <c r="P11" s="84">
        <v>305182</v>
      </c>
      <c r="Q11" s="38" t="s">
        <v>318</v>
      </c>
      <c r="R11" s="38" t="s">
        <v>341</v>
      </c>
      <c r="S11" s="84" t="s">
        <v>419</v>
      </c>
      <c r="T11" s="84" t="s">
        <v>419</v>
      </c>
      <c r="U11" s="84" t="s">
        <v>346</v>
      </c>
      <c r="V11" s="84" t="s">
        <v>256</v>
      </c>
      <c r="W11" s="84">
        <v>0</v>
      </c>
      <c r="X11" s="38" t="s">
        <v>420</v>
      </c>
      <c r="Y11" s="84">
        <v>356111024</v>
      </c>
      <c r="Z11" s="38" t="s">
        <v>421</v>
      </c>
      <c r="AA11" s="108" t="s">
        <v>349</v>
      </c>
      <c r="AB11" s="84">
        <v>65000</v>
      </c>
      <c r="AC11" s="108" t="s">
        <v>257</v>
      </c>
      <c r="AD11" s="84">
        <v>24</v>
      </c>
      <c r="AE11" s="84" t="s">
        <v>290</v>
      </c>
      <c r="AF11" s="84" t="s">
        <v>316</v>
      </c>
      <c r="AG11" s="108" t="s">
        <v>309</v>
      </c>
      <c r="AH11" s="84" t="s">
        <v>259</v>
      </c>
      <c r="AI11" s="108" t="s">
        <v>329</v>
      </c>
      <c r="AJ11" s="84">
        <v>3470</v>
      </c>
      <c r="AK11" s="84">
        <v>3470</v>
      </c>
      <c r="AL11" s="108" t="s">
        <v>375</v>
      </c>
      <c r="AM11" s="84">
        <v>50885.86</v>
      </c>
      <c r="AN11" s="112">
        <v>18514.14</v>
      </c>
      <c r="AO11" s="112">
        <v>69400</v>
      </c>
      <c r="AP11" s="112">
        <v>14114.14</v>
      </c>
      <c r="AQ11" s="112">
        <v>773.86</v>
      </c>
      <c r="AR11" s="112">
        <v>14888</v>
      </c>
      <c r="AS11" s="112">
        <v>0</v>
      </c>
      <c r="AT11" s="112">
        <v>0</v>
      </c>
      <c r="AU11" s="112">
        <v>0</v>
      </c>
      <c r="AV11" s="84">
        <v>20</v>
      </c>
      <c r="AW11" s="84">
        <v>0</v>
      </c>
      <c r="AX11" s="84" t="s">
        <v>272</v>
      </c>
      <c r="AY11" s="108"/>
      <c r="AZ11" s="84"/>
      <c r="BA11" s="84"/>
      <c r="BB11" s="84" t="s">
        <v>260</v>
      </c>
      <c r="BC11" s="84" t="s">
        <v>261</v>
      </c>
      <c r="BD11" s="108"/>
      <c r="BE11" s="84">
        <v>0</v>
      </c>
      <c r="BF11" s="38" t="s">
        <v>419</v>
      </c>
      <c r="BG11" s="84" t="s">
        <v>422</v>
      </c>
      <c r="BH11" s="114" t="s">
        <v>467</v>
      </c>
      <c r="BI11" s="38" t="s">
        <v>110</v>
      </c>
      <c r="BJ11" s="85">
        <v>46014</v>
      </c>
      <c r="BK11" s="84"/>
      <c r="BL11" s="38" t="s">
        <v>114</v>
      </c>
      <c r="BM11" s="115" t="s">
        <v>119</v>
      </c>
      <c r="BN11" s="116" t="s">
        <v>200</v>
      </c>
      <c r="BO11" s="84" t="s">
        <v>241</v>
      </c>
      <c r="BP11" s="84">
        <v>3470</v>
      </c>
      <c r="BQ11" s="117" t="s">
        <v>202</v>
      </c>
      <c r="BR11" s="130" t="s">
        <v>492</v>
      </c>
    </row>
    <row r="12" spans="1:70" s="113" customFormat="1" ht="15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247</v>
      </c>
      <c r="G12" s="84" t="s">
        <v>248</v>
      </c>
      <c r="H12" s="38" t="s">
        <v>249</v>
      </c>
      <c r="I12" s="84">
        <v>127985</v>
      </c>
      <c r="J12" s="38" t="s">
        <v>250</v>
      </c>
      <c r="K12" s="84">
        <v>127985</v>
      </c>
      <c r="L12" s="84" t="s">
        <v>278</v>
      </c>
      <c r="M12" s="38" t="s">
        <v>279</v>
      </c>
      <c r="N12" s="84">
        <v>222108</v>
      </c>
      <c r="O12" s="84" t="s">
        <v>298</v>
      </c>
      <c r="P12" s="84">
        <v>305796</v>
      </c>
      <c r="Q12" s="38" t="s">
        <v>338</v>
      </c>
      <c r="R12" s="38" t="s">
        <v>353</v>
      </c>
      <c r="S12" s="84" t="s">
        <v>424</v>
      </c>
      <c r="T12" s="84" t="s">
        <v>424</v>
      </c>
      <c r="U12" s="84" t="s">
        <v>346</v>
      </c>
      <c r="V12" s="84" t="s">
        <v>256</v>
      </c>
      <c r="W12" s="84">
        <v>0</v>
      </c>
      <c r="X12" s="38" t="s">
        <v>262</v>
      </c>
      <c r="Y12" s="84">
        <v>356335951</v>
      </c>
      <c r="Z12" s="38" t="s">
        <v>425</v>
      </c>
      <c r="AA12" s="108" t="s">
        <v>306</v>
      </c>
      <c r="AB12" s="84">
        <v>30000</v>
      </c>
      <c r="AC12" s="108" t="s">
        <v>257</v>
      </c>
      <c r="AD12" s="84">
        <v>18</v>
      </c>
      <c r="AE12" s="84" t="s">
        <v>342</v>
      </c>
      <c r="AF12" s="84" t="s">
        <v>291</v>
      </c>
      <c r="AG12" s="108" t="s">
        <v>339</v>
      </c>
      <c r="AH12" s="84" t="s">
        <v>259</v>
      </c>
      <c r="AI12" s="108" t="s">
        <v>329</v>
      </c>
      <c r="AJ12" s="84">
        <v>2020</v>
      </c>
      <c r="AK12" s="84">
        <v>2020</v>
      </c>
      <c r="AL12" s="108" t="s">
        <v>423</v>
      </c>
      <c r="AM12" s="84">
        <v>27956.84</v>
      </c>
      <c r="AN12" s="112">
        <v>6383.16</v>
      </c>
      <c r="AO12" s="112">
        <v>34340</v>
      </c>
      <c r="AP12" s="112">
        <v>2043.16</v>
      </c>
      <c r="AQ12" s="112">
        <v>42.84</v>
      </c>
      <c r="AR12" s="112">
        <v>2086</v>
      </c>
      <c r="AS12" s="112">
        <v>2043.16</v>
      </c>
      <c r="AT12" s="112">
        <v>42.84</v>
      </c>
      <c r="AU12" s="112">
        <v>2086</v>
      </c>
      <c r="AV12" s="84">
        <v>20</v>
      </c>
      <c r="AW12" s="84">
        <v>77</v>
      </c>
      <c r="AX12" s="84" t="s">
        <v>364</v>
      </c>
      <c r="AY12" s="108"/>
      <c r="AZ12" s="84"/>
      <c r="BA12" s="84"/>
      <c r="BB12" s="84" t="s">
        <v>260</v>
      </c>
      <c r="BC12" s="84" t="s">
        <v>261</v>
      </c>
      <c r="BD12" s="108"/>
      <c r="BE12" s="84">
        <v>0</v>
      </c>
      <c r="BF12" s="38" t="s">
        <v>424</v>
      </c>
      <c r="BG12" s="84" t="s">
        <v>426</v>
      </c>
      <c r="BH12" s="114" t="s">
        <v>467</v>
      </c>
      <c r="BI12" s="38" t="s">
        <v>110</v>
      </c>
      <c r="BJ12" s="85">
        <v>46014</v>
      </c>
      <c r="BK12" s="84"/>
      <c r="BL12" s="38" t="s">
        <v>114</v>
      </c>
      <c r="BM12" s="115" t="s">
        <v>119</v>
      </c>
      <c r="BN12" s="116" t="s">
        <v>200</v>
      </c>
      <c r="BO12" s="84" t="s">
        <v>241</v>
      </c>
      <c r="BP12" s="84">
        <v>2020</v>
      </c>
      <c r="BQ12" s="117" t="s">
        <v>202</v>
      </c>
      <c r="BR12" s="130" t="s">
        <v>475</v>
      </c>
    </row>
    <row r="13" spans="1:70" s="113" customFormat="1" ht="15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247</v>
      </c>
      <c r="G13" s="84" t="s">
        <v>248</v>
      </c>
      <c r="H13" s="38" t="s">
        <v>249</v>
      </c>
      <c r="I13" s="84">
        <v>128764</v>
      </c>
      <c r="J13" s="38" t="s">
        <v>268</v>
      </c>
      <c r="K13" s="84">
        <v>128764</v>
      </c>
      <c r="L13" s="84" t="s">
        <v>269</v>
      </c>
      <c r="M13" s="38" t="s">
        <v>270</v>
      </c>
      <c r="N13" s="84">
        <v>223558</v>
      </c>
      <c r="O13" s="84" t="s">
        <v>304</v>
      </c>
      <c r="P13" s="84">
        <v>294712</v>
      </c>
      <c r="Q13" s="38" t="s">
        <v>305</v>
      </c>
      <c r="R13" s="38" t="s">
        <v>341</v>
      </c>
      <c r="S13" s="84" t="s">
        <v>430</v>
      </c>
      <c r="T13" s="84" t="s">
        <v>430</v>
      </c>
      <c r="U13" s="84" t="s">
        <v>287</v>
      </c>
      <c r="V13" s="84" t="s">
        <v>282</v>
      </c>
      <c r="W13" s="84">
        <v>0</v>
      </c>
      <c r="X13" s="38" t="s">
        <v>262</v>
      </c>
      <c r="Y13" s="84">
        <v>356343010</v>
      </c>
      <c r="Z13" s="38" t="s">
        <v>431</v>
      </c>
      <c r="AA13" s="108" t="s">
        <v>306</v>
      </c>
      <c r="AB13" s="84">
        <v>70000</v>
      </c>
      <c r="AC13" s="108" t="s">
        <v>257</v>
      </c>
      <c r="AD13" s="84">
        <v>24</v>
      </c>
      <c r="AE13" s="84" t="s">
        <v>271</v>
      </c>
      <c r="AF13" s="84" t="s">
        <v>328</v>
      </c>
      <c r="AG13" s="108" t="s">
        <v>325</v>
      </c>
      <c r="AH13" s="84" t="s">
        <v>314</v>
      </c>
      <c r="AI13" s="108" t="s">
        <v>329</v>
      </c>
      <c r="AJ13" s="84">
        <v>3740</v>
      </c>
      <c r="AK13" s="84">
        <v>3740</v>
      </c>
      <c r="AL13" s="108" t="s">
        <v>312</v>
      </c>
      <c r="AM13" s="84">
        <v>55514.400000000001</v>
      </c>
      <c r="AN13" s="112">
        <v>19285.599999999999</v>
      </c>
      <c r="AO13" s="112">
        <v>74800</v>
      </c>
      <c r="AP13" s="112">
        <v>14485.6</v>
      </c>
      <c r="AQ13" s="112">
        <v>771.4</v>
      </c>
      <c r="AR13" s="112">
        <v>15257</v>
      </c>
      <c r="AS13" s="112">
        <v>0</v>
      </c>
      <c r="AT13" s="112">
        <v>0</v>
      </c>
      <c r="AU13" s="112">
        <v>0</v>
      </c>
      <c r="AV13" s="84">
        <v>20</v>
      </c>
      <c r="AW13" s="84">
        <v>0</v>
      </c>
      <c r="AX13" s="84" t="s">
        <v>272</v>
      </c>
      <c r="AY13" s="108"/>
      <c r="AZ13" s="84"/>
      <c r="BA13" s="84"/>
      <c r="BB13" s="84" t="s">
        <v>260</v>
      </c>
      <c r="BC13" s="84" t="s">
        <v>261</v>
      </c>
      <c r="BD13" s="108"/>
      <c r="BE13" s="84">
        <v>0</v>
      </c>
      <c r="BF13" s="38" t="s">
        <v>430</v>
      </c>
      <c r="BG13" s="84" t="s">
        <v>432</v>
      </c>
      <c r="BH13" s="114" t="s">
        <v>467</v>
      </c>
      <c r="BI13" s="38" t="s">
        <v>110</v>
      </c>
      <c r="BJ13" s="85">
        <v>46015</v>
      </c>
      <c r="BK13" s="84"/>
      <c r="BL13" s="38" t="s">
        <v>114</v>
      </c>
      <c r="BM13" s="115" t="s">
        <v>119</v>
      </c>
      <c r="BN13" s="116" t="s">
        <v>200</v>
      </c>
      <c r="BO13" s="84" t="s">
        <v>241</v>
      </c>
      <c r="BP13" s="84">
        <v>3740</v>
      </c>
      <c r="BQ13" s="117" t="s">
        <v>202</v>
      </c>
      <c r="BR13" s="130" t="s">
        <v>494</v>
      </c>
    </row>
    <row r="14" spans="1:70" s="113" customFormat="1" ht="15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247</v>
      </c>
      <c r="G14" s="84" t="s">
        <v>248</v>
      </c>
      <c r="H14" s="38" t="s">
        <v>249</v>
      </c>
      <c r="I14" s="84">
        <v>128764</v>
      </c>
      <c r="J14" s="38" t="s">
        <v>268</v>
      </c>
      <c r="K14" s="84">
        <v>128764</v>
      </c>
      <c r="L14" s="84" t="s">
        <v>269</v>
      </c>
      <c r="M14" s="38" t="s">
        <v>270</v>
      </c>
      <c r="N14" s="84">
        <v>217477</v>
      </c>
      <c r="O14" s="84" t="s">
        <v>289</v>
      </c>
      <c r="P14" s="84">
        <v>294427</v>
      </c>
      <c r="Q14" s="38" t="s">
        <v>301</v>
      </c>
      <c r="R14" s="38" t="s">
        <v>341</v>
      </c>
      <c r="S14" s="84" t="s">
        <v>453</v>
      </c>
      <c r="T14" s="84" t="s">
        <v>453</v>
      </c>
      <c r="U14" s="84" t="s">
        <v>255</v>
      </c>
      <c r="V14" s="84" t="s">
        <v>256</v>
      </c>
      <c r="W14" s="84">
        <v>0</v>
      </c>
      <c r="X14" s="38" t="s">
        <v>262</v>
      </c>
      <c r="Y14" s="84">
        <v>357894535</v>
      </c>
      <c r="Z14" s="38" t="s">
        <v>454</v>
      </c>
      <c r="AA14" s="108" t="s">
        <v>308</v>
      </c>
      <c r="AB14" s="84">
        <v>80000</v>
      </c>
      <c r="AC14" s="108" t="s">
        <v>257</v>
      </c>
      <c r="AD14" s="84">
        <v>24</v>
      </c>
      <c r="AE14" s="84" t="s">
        <v>440</v>
      </c>
      <c r="AF14" s="84" t="s">
        <v>302</v>
      </c>
      <c r="AG14" s="108" t="s">
        <v>337</v>
      </c>
      <c r="AH14" s="84" t="s">
        <v>259</v>
      </c>
      <c r="AI14" s="108" t="s">
        <v>384</v>
      </c>
      <c r="AJ14" s="84">
        <v>4270</v>
      </c>
      <c r="AK14" s="84">
        <v>4270</v>
      </c>
      <c r="AL14" s="108" t="s">
        <v>375</v>
      </c>
      <c r="AM14" s="84">
        <v>45191.49</v>
      </c>
      <c r="AN14" s="112">
        <v>18858.509999999998</v>
      </c>
      <c r="AO14" s="112">
        <v>64050</v>
      </c>
      <c r="AP14" s="112">
        <v>34808.51</v>
      </c>
      <c r="AQ14" s="112">
        <v>3714.49</v>
      </c>
      <c r="AR14" s="112">
        <v>38523</v>
      </c>
      <c r="AS14" s="112">
        <v>3554.76</v>
      </c>
      <c r="AT14" s="112">
        <v>715.24</v>
      </c>
      <c r="AU14" s="112">
        <v>4270</v>
      </c>
      <c r="AV14" s="84">
        <v>16</v>
      </c>
      <c r="AW14" s="84">
        <v>16</v>
      </c>
      <c r="AX14" s="84" t="s">
        <v>383</v>
      </c>
      <c r="AY14" s="108"/>
      <c r="AZ14" s="84"/>
      <c r="BA14" s="84"/>
      <c r="BB14" s="84" t="s">
        <v>260</v>
      </c>
      <c r="BC14" s="84" t="s">
        <v>261</v>
      </c>
      <c r="BD14" s="108"/>
      <c r="BE14" s="84">
        <v>0</v>
      </c>
      <c r="BF14" s="38" t="s">
        <v>453</v>
      </c>
      <c r="BG14" s="84" t="s">
        <v>455</v>
      </c>
      <c r="BH14" s="114" t="s">
        <v>467</v>
      </c>
      <c r="BI14" s="38" t="s">
        <v>110</v>
      </c>
      <c r="BJ14" s="85">
        <v>46015</v>
      </c>
      <c r="BK14" s="84"/>
      <c r="BL14" s="38" t="s">
        <v>114</v>
      </c>
      <c r="BM14" s="115" t="s">
        <v>119</v>
      </c>
      <c r="BN14" s="116" t="s">
        <v>200</v>
      </c>
      <c r="BO14" s="84" t="s">
        <v>241</v>
      </c>
      <c r="BP14" s="84">
        <v>4270</v>
      </c>
      <c r="BQ14" s="117" t="s">
        <v>202</v>
      </c>
      <c r="BR14" s="130" t="s">
        <v>495</v>
      </c>
    </row>
    <row r="15" spans="1:70" s="113" customFormat="1" ht="15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247</v>
      </c>
      <c r="G15" s="84" t="s">
        <v>248</v>
      </c>
      <c r="H15" s="38" t="s">
        <v>249</v>
      </c>
      <c r="I15" s="84">
        <v>128764</v>
      </c>
      <c r="J15" s="38" t="s">
        <v>268</v>
      </c>
      <c r="K15" s="84">
        <v>128764</v>
      </c>
      <c r="L15" s="84" t="s">
        <v>269</v>
      </c>
      <c r="M15" s="38" t="s">
        <v>270</v>
      </c>
      <c r="N15" s="84">
        <v>223558</v>
      </c>
      <c r="O15" s="84" t="s">
        <v>304</v>
      </c>
      <c r="P15" s="84">
        <v>294712</v>
      </c>
      <c r="Q15" s="38" t="s">
        <v>305</v>
      </c>
      <c r="R15" s="38" t="s">
        <v>341</v>
      </c>
      <c r="S15" s="84" t="s">
        <v>427</v>
      </c>
      <c r="T15" s="84" t="s">
        <v>427</v>
      </c>
      <c r="U15" s="84" t="s">
        <v>287</v>
      </c>
      <c r="V15" s="84" t="s">
        <v>282</v>
      </c>
      <c r="W15" s="84">
        <v>0</v>
      </c>
      <c r="X15" s="38" t="s">
        <v>262</v>
      </c>
      <c r="Y15" s="84">
        <v>356338911</v>
      </c>
      <c r="Z15" s="38" t="s">
        <v>428</v>
      </c>
      <c r="AA15" s="108" t="s">
        <v>306</v>
      </c>
      <c r="AB15" s="84">
        <v>70000</v>
      </c>
      <c r="AC15" s="108" t="s">
        <v>257</v>
      </c>
      <c r="AD15" s="84">
        <v>24</v>
      </c>
      <c r="AE15" s="84" t="s">
        <v>264</v>
      </c>
      <c r="AF15" s="84" t="s">
        <v>286</v>
      </c>
      <c r="AG15" s="108" t="s">
        <v>303</v>
      </c>
      <c r="AH15" s="84" t="s">
        <v>259</v>
      </c>
      <c r="AI15" s="108" t="s">
        <v>329</v>
      </c>
      <c r="AJ15" s="84">
        <v>3740</v>
      </c>
      <c r="AK15" s="84">
        <v>3740</v>
      </c>
      <c r="AL15" s="108" t="s">
        <v>312</v>
      </c>
      <c r="AM15" s="84">
        <v>55514.400000000001</v>
      </c>
      <c r="AN15" s="112">
        <v>19285.599999999999</v>
      </c>
      <c r="AO15" s="112">
        <v>74800</v>
      </c>
      <c r="AP15" s="112">
        <v>14485.6</v>
      </c>
      <c r="AQ15" s="112">
        <v>771.4</v>
      </c>
      <c r="AR15" s="112">
        <v>15257</v>
      </c>
      <c r="AS15" s="112">
        <v>0</v>
      </c>
      <c r="AT15" s="112">
        <v>0</v>
      </c>
      <c r="AU15" s="112">
        <v>0</v>
      </c>
      <c r="AV15" s="84">
        <v>20</v>
      </c>
      <c r="AW15" s="84">
        <v>0</v>
      </c>
      <c r="AX15" s="84" t="s">
        <v>272</v>
      </c>
      <c r="AY15" s="108"/>
      <c r="AZ15" s="84"/>
      <c r="BA15" s="84"/>
      <c r="BB15" s="84" t="s">
        <v>260</v>
      </c>
      <c r="BC15" s="84" t="s">
        <v>261</v>
      </c>
      <c r="BD15" s="108"/>
      <c r="BE15" s="84">
        <v>0</v>
      </c>
      <c r="BF15" s="38" t="s">
        <v>427</v>
      </c>
      <c r="BG15" s="84" t="s">
        <v>429</v>
      </c>
      <c r="BH15" s="114" t="s">
        <v>467</v>
      </c>
      <c r="BI15" s="38" t="s">
        <v>110</v>
      </c>
      <c r="BJ15" s="85">
        <v>46015</v>
      </c>
      <c r="BK15" s="84"/>
      <c r="BL15" s="38" t="s">
        <v>114</v>
      </c>
      <c r="BM15" s="115" t="s">
        <v>119</v>
      </c>
      <c r="BN15" s="116" t="s">
        <v>200</v>
      </c>
      <c r="BO15" s="84" t="s">
        <v>241</v>
      </c>
      <c r="BP15" s="84">
        <v>3760</v>
      </c>
      <c r="BQ15" s="117" t="s">
        <v>202</v>
      </c>
      <c r="BR15" s="130" t="s">
        <v>496</v>
      </c>
    </row>
    <row r="16" spans="1:70" s="113" customFormat="1" ht="15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247</v>
      </c>
      <c r="G16" s="84" t="s">
        <v>248</v>
      </c>
      <c r="H16" s="38" t="s">
        <v>249</v>
      </c>
      <c r="I16" s="84">
        <v>128198</v>
      </c>
      <c r="J16" s="38" t="s">
        <v>250</v>
      </c>
      <c r="K16" s="84">
        <v>128198</v>
      </c>
      <c r="L16" s="84" t="s">
        <v>251</v>
      </c>
      <c r="M16" s="38" t="s">
        <v>252</v>
      </c>
      <c r="N16" s="84">
        <v>456132</v>
      </c>
      <c r="O16" s="84" t="s">
        <v>253</v>
      </c>
      <c r="P16" s="84">
        <v>703135</v>
      </c>
      <c r="Q16" s="38" t="s">
        <v>254</v>
      </c>
      <c r="R16" s="38" t="s">
        <v>341</v>
      </c>
      <c r="S16" s="84" t="s">
        <v>379</v>
      </c>
      <c r="T16" s="84" t="s">
        <v>379</v>
      </c>
      <c r="U16" s="84" t="s">
        <v>346</v>
      </c>
      <c r="V16" s="84" t="s">
        <v>256</v>
      </c>
      <c r="W16" s="84">
        <v>541</v>
      </c>
      <c r="X16" s="38" t="s">
        <v>262</v>
      </c>
      <c r="Y16" s="84">
        <v>353530555</v>
      </c>
      <c r="Z16" s="38" t="s">
        <v>380</v>
      </c>
      <c r="AA16" s="108" t="s">
        <v>366</v>
      </c>
      <c r="AB16" s="84">
        <v>40000</v>
      </c>
      <c r="AC16" s="108" t="s">
        <v>257</v>
      </c>
      <c r="AD16" s="84">
        <v>24</v>
      </c>
      <c r="AE16" s="84" t="s">
        <v>267</v>
      </c>
      <c r="AF16" s="84" t="s">
        <v>376</v>
      </c>
      <c r="AG16" s="108" t="s">
        <v>377</v>
      </c>
      <c r="AH16" s="84" t="s">
        <v>343</v>
      </c>
      <c r="AI16" s="108" t="s">
        <v>330</v>
      </c>
      <c r="AJ16" s="84">
        <v>2130</v>
      </c>
      <c r="AK16" s="84">
        <v>2130</v>
      </c>
      <c r="AL16" s="108" t="s">
        <v>327</v>
      </c>
      <c r="AM16" s="84">
        <v>37628.82</v>
      </c>
      <c r="AN16" s="112">
        <v>11361.18</v>
      </c>
      <c r="AO16" s="112">
        <v>48990</v>
      </c>
      <c r="AP16" s="112">
        <v>2371.1799999999998</v>
      </c>
      <c r="AQ16" s="112">
        <v>50.82</v>
      </c>
      <c r="AR16" s="112">
        <v>2422</v>
      </c>
      <c r="AS16" s="112">
        <v>2371.1799999999998</v>
      </c>
      <c r="AT16" s="112">
        <v>50.82</v>
      </c>
      <c r="AU16" s="112">
        <v>2422</v>
      </c>
      <c r="AV16" s="84">
        <v>25</v>
      </c>
      <c r="AW16" s="84">
        <v>46</v>
      </c>
      <c r="AX16" s="84" t="s">
        <v>378</v>
      </c>
      <c r="AY16" s="108"/>
      <c r="AZ16" s="84"/>
      <c r="BA16" s="84"/>
      <c r="BB16" s="84" t="s">
        <v>260</v>
      </c>
      <c r="BC16" s="84" t="s">
        <v>261</v>
      </c>
      <c r="BD16" s="108"/>
      <c r="BE16" s="84">
        <v>0</v>
      </c>
      <c r="BF16" s="38" t="s">
        <v>379</v>
      </c>
      <c r="BG16" s="84" t="s">
        <v>381</v>
      </c>
      <c r="BH16" s="114" t="s">
        <v>467</v>
      </c>
      <c r="BI16" s="38" t="s">
        <v>110</v>
      </c>
      <c r="BJ16" s="85">
        <v>46015</v>
      </c>
      <c r="BK16" s="84"/>
      <c r="BL16" s="38" t="s">
        <v>114</v>
      </c>
      <c r="BM16" s="115" t="s">
        <v>119</v>
      </c>
      <c r="BN16" s="116" t="s">
        <v>200</v>
      </c>
      <c r="BO16" s="84" t="s">
        <v>241</v>
      </c>
      <c r="BP16" s="84">
        <v>2400</v>
      </c>
      <c r="BQ16" s="117" t="s">
        <v>202</v>
      </c>
      <c r="BR16" s="130" t="s">
        <v>497</v>
      </c>
    </row>
    <row r="17" spans="1:70" s="113" customFormat="1" ht="15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247</v>
      </c>
      <c r="G17" s="84" t="s">
        <v>248</v>
      </c>
      <c r="H17" s="38" t="s">
        <v>249</v>
      </c>
      <c r="I17" s="84">
        <v>128387</v>
      </c>
      <c r="J17" s="38" t="s">
        <v>283</v>
      </c>
      <c r="K17" s="84">
        <v>128387</v>
      </c>
      <c r="L17" s="84" t="s">
        <v>269</v>
      </c>
      <c r="M17" s="38" t="s">
        <v>270</v>
      </c>
      <c r="N17" s="84">
        <v>238680</v>
      </c>
      <c r="O17" s="84" t="s">
        <v>358</v>
      </c>
      <c r="P17" s="84">
        <v>666832</v>
      </c>
      <c r="Q17" s="38" t="s">
        <v>359</v>
      </c>
      <c r="R17" s="38" t="s">
        <v>353</v>
      </c>
      <c r="S17" s="84" t="s">
        <v>410</v>
      </c>
      <c r="T17" s="84" t="s">
        <v>410</v>
      </c>
      <c r="U17" s="84" t="s">
        <v>287</v>
      </c>
      <c r="V17" s="84" t="s">
        <v>256</v>
      </c>
      <c r="W17" s="84">
        <v>0</v>
      </c>
      <c r="X17" s="38" t="s">
        <v>352</v>
      </c>
      <c r="Y17" s="84">
        <v>355630292</v>
      </c>
      <c r="Z17" s="38" t="s">
        <v>411</v>
      </c>
      <c r="AA17" s="108" t="s">
        <v>322</v>
      </c>
      <c r="AB17" s="84">
        <v>30000</v>
      </c>
      <c r="AC17" s="108" t="s">
        <v>284</v>
      </c>
      <c r="AD17" s="84">
        <v>18</v>
      </c>
      <c r="AE17" s="84" t="s">
        <v>342</v>
      </c>
      <c r="AF17" s="84" t="s">
        <v>355</v>
      </c>
      <c r="AG17" s="108" t="s">
        <v>356</v>
      </c>
      <c r="AH17" s="84" t="s">
        <v>343</v>
      </c>
      <c r="AI17" s="108" t="s">
        <v>406</v>
      </c>
      <c r="AJ17" s="84">
        <v>2020</v>
      </c>
      <c r="AK17" s="84">
        <v>2020</v>
      </c>
      <c r="AL17" s="108" t="s">
        <v>412</v>
      </c>
      <c r="AM17" s="84">
        <v>24053.42</v>
      </c>
      <c r="AN17" s="112">
        <v>6246.58</v>
      </c>
      <c r="AO17" s="112">
        <v>30300</v>
      </c>
      <c r="AP17" s="112">
        <v>5946.58</v>
      </c>
      <c r="AQ17" s="112">
        <v>253.42</v>
      </c>
      <c r="AR17" s="112">
        <v>6200</v>
      </c>
      <c r="AS17" s="112">
        <v>5946.58</v>
      </c>
      <c r="AT17" s="112">
        <v>253.42</v>
      </c>
      <c r="AU17" s="112">
        <v>6200</v>
      </c>
      <c r="AV17" s="84">
        <v>20</v>
      </c>
      <c r="AW17" s="84">
        <v>168</v>
      </c>
      <c r="AX17" s="84" t="s">
        <v>354</v>
      </c>
      <c r="AY17" s="108"/>
      <c r="AZ17" s="84"/>
      <c r="BA17" s="84"/>
      <c r="BB17" s="84" t="s">
        <v>260</v>
      </c>
      <c r="BC17" s="84" t="s">
        <v>413</v>
      </c>
      <c r="BD17" s="108"/>
      <c r="BE17" s="84">
        <v>0</v>
      </c>
      <c r="BF17" s="38" t="s">
        <v>410</v>
      </c>
      <c r="BG17" s="84" t="s">
        <v>414</v>
      </c>
      <c r="BH17" s="114" t="s">
        <v>467</v>
      </c>
      <c r="BI17" s="38" t="s">
        <v>110</v>
      </c>
      <c r="BJ17" s="85">
        <v>46015</v>
      </c>
      <c r="BK17" s="84"/>
      <c r="BL17" s="38" t="s">
        <v>114</v>
      </c>
      <c r="BM17" s="115" t="s">
        <v>119</v>
      </c>
      <c r="BN17" s="116" t="s">
        <v>200</v>
      </c>
      <c r="BO17" s="84" t="s">
        <v>241</v>
      </c>
      <c r="BP17" s="84">
        <v>4149</v>
      </c>
      <c r="BQ17" s="117" t="s">
        <v>202</v>
      </c>
      <c r="BR17" s="130" t="s">
        <v>498</v>
      </c>
    </row>
    <row r="18" spans="1:70" s="113" customFormat="1" ht="15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247</v>
      </c>
      <c r="G18" s="84" t="s">
        <v>248</v>
      </c>
      <c r="H18" s="38" t="s">
        <v>249</v>
      </c>
      <c r="I18" s="84">
        <v>128204</v>
      </c>
      <c r="J18" s="38" t="s">
        <v>313</v>
      </c>
      <c r="K18" s="84">
        <v>128204</v>
      </c>
      <c r="L18" s="84" t="s">
        <v>251</v>
      </c>
      <c r="M18" s="38" t="s">
        <v>252</v>
      </c>
      <c r="N18" s="84">
        <v>233861</v>
      </c>
      <c r="O18" s="84" t="s">
        <v>319</v>
      </c>
      <c r="P18" s="84">
        <v>308057</v>
      </c>
      <c r="Q18" s="38" t="s">
        <v>320</v>
      </c>
      <c r="R18" s="38" t="s">
        <v>341</v>
      </c>
      <c r="S18" s="84" t="s">
        <v>433</v>
      </c>
      <c r="T18" s="84" t="s">
        <v>433</v>
      </c>
      <c r="U18" s="84" t="s">
        <v>266</v>
      </c>
      <c r="V18" s="84" t="s">
        <v>282</v>
      </c>
      <c r="W18" s="84">
        <v>0</v>
      </c>
      <c r="X18" s="38" t="s">
        <v>401</v>
      </c>
      <c r="Y18" s="84">
        <v>356567968</v>
      </c>
      <c r="Z18" s="38" t="s">
        <v>434</v>
      </c>
      <c r="AA18" s="108" t="s">
        <v>435</v>
      </c>
      <c r="AB18" s="84">
        <v>80000</v>
      </c>
      <c r="AC18" s="108" t="s">
        <v>274</v>
      </c>
      <c r="AD18" s="84">
        <v>24</v>
      </c>
      <c r="AE18" s="84" t="s">
        <v>436</v>
      </c>
      <c r="AF18" s="84" t="s">
        <v>437</v>
      </c>
      <c r="AG18" s="108" t="s">
        <v>331</v>
      </c>
      <c r="AH18" s="84" t="s">
        <v>265</v>
      </c>
      <c r="AI18" s="108" t="s">
        <v>418</v>
      </c>
      <c r="AJ18" s="84">
        <v>4230</v>
      </c>
      <c r="AK18" s="84">
        <v>4230</v>
      </c>
      <c r="AL18" s="108" t="s">
        <v>438</v>
      </c>
      <c r="AM18" s="84">
        <v>59626.15</v>
      </c>
      <c r="AN18" s="112">
        <v>20743.849999999999</v>
      </c>
      <c r="AO18" s="112">
        <v>80370</v>
      </c>
      <c r="AP18" s="112">
        <v>20373.849999999999</v>
      </c>
      <c r="AQ18" s="112">
        <v>1254.1500000000001</v>
      </c>
      <c r="AR18" s="112">
        <v>21628</v>
      </c>
      <c r="AS18" s="112">
        <v>0</v>
      </c>
      <c r="AT18" s="112">
        <v>0</v>
      </c>
      <c r="AU18" s="112">
        <v>0</v>
      </c>
      <c r="AV18" s="84">
        <v>19</v>
      </c>
      <c r="AW18" s="84">
        <v>0</v>
      </c>
      <c r="AX18" s="84" t="s">
        <v>272</v>
      </c>
      <c r="AY18" s="108"/>
      <c r="AZ18" s="84"/>
      <c r="BA18" s="84"/>
      <c r="BB18" s="84" t="s">
        <v>260</v>
      </c>
      <c r="BC18" s="84" t="s">
        <v>261</v>
      </c>
      <c r="BD18" s="108"/>
      <c r="BE18" s="84">
        <v>0</v>
      </c>
      <c r="BF18" s="38" t="s">
        <v>433</v>
      </c>
      <c r="BG18" s="84" t="s">
        <v>439</v>
      </c>
      <c r="BH18" s="114" t="s">
        <v>467</v>
      </c>
      <c r="BI18" s="38" t="s">
        <v>110</v>
      </c>
      <c r="BJ18" s="85">
        <v>46015</v>
      </c>
      <c r="BK18" s="84"/>
      <c r="BL18" s="38" t="s">
        <v>114</v>
      </c>
      <c r="BM18" s="115" t="s">
        <v>119</v>
      </c>
      <c r="BN18" s="116" t="s">
        <v>200</v>
      </c>
      <c r="BO18" s="84" t="s">
        <v>241</v>
      </c>
      <c r="BP18" s="84">
        <v>2000</v>
      </c>
      <c r="BQ18" s="117" t="s">
        <v>202</v>
      </c>
      <c r="BR18" s="130" t="s">
        <v>476</v>
      </c>
    </row>
    <row r="19" spans="1:70" s="113" customFormat="1" ht="15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247</v>
      </c>
      <c r="G19" s="84" t="s">
        <v>248</v>
      </c>
      <c r="H19" s="38" t="s">
        <v>249</v>
      </c>
      <c r="I19" s="84">
        <v>128764</v>
      </c>
      <c r="J19" s="38" t="s">
        <v>268</v>
      </c>
      <c r="K19" s="84">
        <v>128764</v>
      </c>
      <c r="L19" s="84" t="s">
        <v>269</v>
      </c>
      <c r="M19" s="38" t="s">
        <v>270</v>
      </c>
      <c r="N19" s="84">
        <v>217477</v>
      </c>
      <c r="O19" s="84" t="s">
        <v>289</v>
      </c>
      <c r="P19" s="84">
        <v>295243</v>
      </c>
      <c r="Q19" s="38" t="s">
        <v>307</v>
      </c>
      <c r="R19" s="38" t="s">
        <v>341</v>
      </c>
      <c r="S19" s="84" t="s">
        <v>441</v>
      </c>
      <c r="T19" s="84" t="s">
        <v>441</v>
      </c>
      <c r="U19" s="84" t="s">
        <v>346</v>
      </c>
      <c r="V19" s="84" t="s">
        <v>256</v>
      </c>
      <c r="W19" s="84">
        <v>0</v>
      </c>
      <c r="X19" s="38" t="s">
        <v>262</v>
      </c>
      <c r="Y19" s="84">
        <v>357244568</v>
      </c>
      <c r="Z19" s="38" t="s">
        <v>442</v>
      </c>
      <c r="AA19" s="108" t="s">
        <v>315</v>
      </c>
      <c r="AB19" s="84">
        <v>80000</v>
      </c>
      <c r="AC19" s="108" t="s">
        <v>257</v>
      </c>
      <c r="AD19" s="84">
        <v>24</v>
      </c>
      <c r="AE19" s="84" t="s">
        <v>443</v>
      </c>
      <c r="AF19" s="84" t="s">
        <v>444</v>
      </c>
      <c r="AG19" s="108" t="s">
        <v>332</v>
      </c>
      <c r="AH19" s="84" t="s">
        <v>259</v>
      </c>
      <c r="AI19" s="108" t="s">
        <v>345</v>
      </c>
      <c r="AJ19" s="84">
        <v>4230</v>
      </c>
      <c r="AK19" s="84">
        <v>4230</v>
      </c>
      <c r="AL19" s="108" t="s">
        <v>375</v>
      </c>
      <c r="AM19" s="84">
        <v>55846.07</v>
      </c>
      <c r="AN19" s="112">
        <v>20293.93</v>
      </c>
      <c r="AO19" s="112">
        <v>76140</v>
      </c>
      <c r="AP19" s="112">
        <v>24153.93</v>
      </c>
      <c r="AQ19" s="112">
        <v>1740.07</v>
      </c>
      <c r="AR19" s="112">
        <v>25894</v>
      </c>
      <c r="AS19" s="112">
        <v>0</v>
      </c>
      <c r="AT19" s="112">
        <v>0</v>
      </c>
      <c r="AU19" s="112">
        <v>0</v>
      </c>
      <c r="AV19" s="84">
        <v>18</v>
      </c>
      <c r="AW19" s="84">
        <v>0</v>
      </c>
      <c r="AX19" s="84" t="s">
        <v>272</v>
      </c>
      <c r="AY19" s="108"/>
      <c r="AZ19" s="84"/>
      <c r="BA19" s="84"/>
      <c r="BB19" s="84" t="s">
        <v>260</v>
      </c>
      <c r="BC19" s="84" t="s">
        <v>261</v>
      </c>
      <c r="BD19" s="108"/>
      <c r="BE19" s="84">
        <v>0</v>
      </c>
      <c r="BF19" s="38" t="s">
        <v>441</v>
      </c>
      <c r="BG19" s="84" t="s">
        <v>445</v>
      </c>
      <c r="BH19" s="114" t="s">
        <v>467</v>
      </c>
      <c r="BI19" s="38" t="s">
        <v>110</v>
      </c>
      <c r="BJ19" s="85">
        <v>46016</v>
      </c>
      <c r="BK19" s="84"/>
      <c r="BL19" s="38" t="s">
        <v>114</v>
      </c>
      <c r="BM19" s="115" t="s">
        <v>119</v>
      </c>
      <c r="BN19" s="116" t="s">
        <v>200</v>
      </c>
      <c r="BO19" s="84" t="s">
        <v>241</v>
      </c>
      <c r="BP19" s="84">
        <v>1930</v>
      </c>
      <c r="BQ19" s="117" t="s">
        <v>202</v>
      </c>
      <c r="BR19" s="130" t="s">
        <v>499</v>
      </c>
    </row>
    <row r="20" spans="1:70" s="113" customFormat="1" ht="15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247</v>
      </c>
      <c r="G20" s="84" t="s">
        <v>248</v>
      </c>
      <c r="H20" s="38" t="s">
        <v>249</v>
      </c>
      <c r="I20" s="84">
        <v>128445</v>
      </c>
      <c r="J20" s="38" t="s">
        <v>285</v>
      </c>
      <c r="K20" s="84">
        <v>128445</v>
      </c>
      <c r="L20" s="84" t="s">
        <v>269</v>
      </c>
      <c r="M20" s="38" t="s">
        <v>270</v>
      </c>
      <c r="N20" s="84">
        <v>245943</v>
      </c>
      <c r="O20" s="84" t="s">
        <v>333</v>
      </c>
      <c r="P20" s="84">
        <v>323190</v>
      </c>
      <c r="Q20" s="38" t="s">
        <v>334</v>
      </c>
      <c r="R20" s="38" t="s">
        <v>341</v>
      </c>
      <c r="S20" s="84" t="s">
        <v>446</v>
      </c>
      <c r="T20" s="84" t="s">
        <v>446</v>
      </c>
      <c r="U20" s="84" t="s">
        <v>346</v>
      </c>
      <c r="V20" s="84" t="s">
        <v>256</v>
      </c>
      <c r="W20" s="84">
        <v>0</v>
      </c>
      <c r="X20" s="38" t="s">
        <v>262</v>
      </c>
      <c r="Y20" s="84">
        <v>357524909</v>
      </c>
      <c r="Z20" s="38" t="s">
        <v>447</v>
      </c>
      <c r="AA20" s="108" t="s">
        <v>299</v>
      </c>
      <c r="AB20" s="84">
        <v>40000</v>
      </c>
      <c r="AC20" s="108" t="s">
        <v>263</v>
      </c>
      <c r="AD20" s="84">
        <v>24</v>
      </c>
      <c r="AE20" s="84" t="s">
        <v>448</v>
      </c>
      <c r="AF20" s="84" t="s">
        <v>449</v>
      </c>
      <c r="AG20" s="108" t="s">
        <v>450</v>
      </c>
      <c r="AH20" s="84" t="s">
        <v>297</v>
      </c>
      <c r="AI20" s="108" t="s">
        <v>350</v>
      </c>
      <c r="AJ20" s="84">
        <v>2130</v>
      </c>
      <c r="AK20" s="84">
        <v>2130</v>
      </c>
      <c r="AL20" s="108" t="s">
        <v>451</v>
      </c>
      <c r="AM20" s="84">
        <v>20834.29</v>
      </c>
      <c r="AN20" s="112">
        <v>8985.7099999999991</v>
      </c>
      <c r="AO20" s="112">
        <v>29820</v>
      </c>
      <c r="AP20" s="112">
        <v>19165.71</v>
      </c>
      <c r="AQ20" s="112">
        <v>2241.29</v>
      </c>
      <c r="AR20" s="112">
        <v>21407</v>
      </c>
      <c r="AS20" s="112">
        <v>1740.12</v>
      </c>
      <c r="AT20" s="112">
        <v>389.88</v>
      </c>
      <c r="AU20" s="112">
        <v>2130</v>
      </c>
      <c r="AV20" s="84">
        <v>15</v>
      </c>
      <c r="AW20" s="84">
        <v>19</v>
      </c>
      <c r="AX20" s="84" t="s">
        <v>383</v>
      </c>
      <c r="AY20" s="108"/>
      <c r="AZ20" s="84"/>
      <c r="BA20" s="84"/>
      <c r="BB20" s="84" t="s">
        <v>260</v>
      </c>
      <c r="BC20" s="84" t="s">
        <v>261</v>
      </c>
      <c r="BD20" s="108"/>
      <c r="BE20" s="84">
        <v>0</v>
      </c>
      <c r="BF20" s="38" t="s">
        <v>446</v>
      </c>
      <c r="BG20" s="84" t="s">
        <v>452</v>
      </c>
      <c r="BH20" s="114" t="s">
        <v>467</v>
      </c>
      <c r="BI20" s="38" t="s">
        <v>110</v>
      </c>
      <c r="BJ20" s="85">
        <v>46016</v>
      </c>
      <c r="BK20" s="84"/>
      <c r="BL20" s="38" t="s">
        <v>114</v>
      </c>
      <c r="BM20" s="115" t="s">
        <v>119</v>
      </c>
      <c r="BN20" s="116" t="s">
        <v>200</v>
      </c>
      <c r="BO20" s="84" t="s">
        <v>241</v>
      </c>
      <c r="BP20" s="84">
        <v>2130</v>
      </c>
      <c r="BQ20" s="117" t="s">
        <v>202</v>
      </c>
      <c r="BR20" s="130" t="s">
        <v>500</v>
      </c>
    </row>
    <row r="21" spans="1:70" s="113" customFormat="1" ht="15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247</v>
      </c>
      <c r="G21" s="84" t="s">
        <v>248</v>
      </c>
      <c r="H21" s="38" t="s">
        <v>249</v>
      </c>
      <c r="I21" s="84">
        <v>129004</v>
      </c>
      <c r="J21" s="38" t="s">
        <v>280</v>
      </c>
      <c r="K21" s="84">
        <v>129004</v>
      </c>
      <c r="L21" s="84" t="s">
        <v>251</v>
      </c>
      <c r="M21" s="38" t="s">
        <v>252</v>
      </c>
      <c r="N21" s="84">
        <v>219508</v>
      </c>
      <c r="O21" s="84" t="s">
        <v>294</v>
      </c>
      <c r="P21" s="84">
        <v>767778</v>
      </c>
      <c r="Q21" s="38" t="s">
        <v>403</v>
      </c>
      <c r="R21" s="38" t="s">
        <v>341</v>
      </c>
      <c r="S21" s="84" t="s">
        <v>456</v>
      </c>
      <c r="T21" s="84" t="s">
        <v>456</v>
      </c>
      <c r="U21" s="84" t="s">
        <v>266</v>
      </c>
      <c r="V21" s="84" t="s">
        <v>256</v>
      </c>
      <c r="W21" s="84">
        <v>0</v>
      </c>
      <c r="X21" s="38" t="s">
        <v>262</v>
      </c>
      <c r="Y21" s="84">
        <v>358865512</v>
      </c>
      <c r="Z21" s="38" t="s">
        <v>457</v>
      </c>
      <c r="AA21" s="108" t="s">
        <v>458</v>
      </c>
      <c r="AB21" s="84">
        <v>26000</v>
      </c>
      <c r="AC21" s="108" t="s">
        <v>281</v>
      </c>
      <c r="AD21" s="84">
        <v>18</v>
      </c>
      <c r="AE21" s="84" t="s">
        <v>258</v>
      </c>
      <c r="AF21" s="84" t="s">
        <v>404</v>
      </c>
      <c r="AG21" s="108" t="s">
        <v>405</v>
      </c>
      <c r="AH21" s="84" t="s">
        <v>343</v>
      </c>
      <c r="AI21" s="108" t="s">
        <v>459</v>
      </c>
      <c r="AJ21" s="84">
        <v>1740</v>
      </c>
      <c r="AK21" s="84">
        <v>1740</v>
      </c>
      <c r="AL21" s="108" t="s">
        <v>317</v>
      </c>
      <c r="AM21" s="84">
        <v>16138.78</v>
      </c>
      <c r="AN21" s="112">
        <v>4741.22</v>
      </c>
      <c r="AO21" s="112">
        <v>20880</v>
      </c>
      <c r="AP21" s="112">
        <v>9861.2199999999993</v>
      </c>
      <c r="AQ21" s="112">
        <v>729.78</v>
      </c>
      <c r="AR21" s="112">
        <v>10591</v>
      </c>
      <c r="AS21" s="112">
        <v>0</v>
      </c>
      <c r="AT21" s="112">
        <v>0</v>
      </c>
      <c r="AU21" s="112">
        <v>0</v>
      </c>
      <c r="AV21" s="84">
        <v>12</v>
      </c>
      <c r="AW21" s="84">
        <v>0</v>
      </c>
      <c r="AX21" s="84" t="s">
        <v>272</v>
      </c>
      <c r="AY21" s="108"/>
      <c r="AZ21" s="84"/>
      <c r="BA21" s="84"/>
      <c r="BB21" s="84" t="s">
        <v>260</v>
      </c>
      <c r="BC21" s="84" t="s">
        <v>261</v>
      </c>
      <c r="BD21" s="108"/>
      <c r="BE21" s="84">
        <v>0</v>
      </c>
      <c r="BF21" s="38" t="s">
        <v>456</v>
      </c>
      <c r="BG21" s="84" t="s">
        <v>460</v>
      </c>
      <c r="BH21" s="114" t="s">
        <v>467</v>
      </c>
      <c r="BI21" s="38" t="s">
        <v>110</v>
      </c>
      <c r="BJ21" s="85">
        <v>46016</v>
      </c>
      <c r="BK21" s="84"/>
      <c r="BL21" s="38" t="s">
        <v>114</v>
      </c>
      <c r="BM21" s="115" t="s">
        <v>119</v>
      </c>
      <c r="BN21" s="116" t="s">
        <v>200</v>
      </c>
      <c r="BO21" s="84" t="s">
        <v>241</v>
      </c>
      <c r="BP21" s="84">
        <v>1740</v>
      </c>
      <c r="BQ21" s="117" t="s">
        <v>202</v>
      </c>
      <c r="BR21" s="130" t="s">
        <v>501</v>
      </c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2026-01-12T04:57:45Z</dcterms:modified>
</cp:coreProperties>
</file>