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er Fn25-26-02474/"/>
    </mc:Choice>
  </mc:AlternateContent>
  <xr:revisionPtr revIDLastSave="15" documentId="13_ncr:1_{4AF4C902-82AA-43CF-B8DD-6536452DF862}" xr6:coauthVersionLast="47" xr6:coauthVersionMax="47" xr10:uidLastSave="{F527C768-28DE-4DF6-A275-010D0DA5136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<sst xmlns="http://schemas.openxmlformats.org/spreadsheetml/2006/main" count="399" uniqueCount="301">
  <si>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</si>
  <si>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</si>
  <si>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</si>
  <si>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</si>
  <si>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</si>
  <si>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</si>
  <si>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</si>
  <si>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</si>
  <si>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</si>
  <si>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</si>
  <si>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</si>
  <si>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</si>
  <si>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</si>
  <si>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</si>
  <si>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</si>
  <si>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</si>
  <si>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</si>
  <si>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</si>
  <si>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</si>
  <si>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</si>
  <si>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</si>
  <si>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</si>
  <si>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</si>
  <si>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</si>
  <si>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</si>
  <si>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</si>
  <si>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</si>
  <si>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</si>
  <si>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</si>
  <si>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</si>
  <si>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</si>
  <si>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</si>
  <si>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</si>
  <si>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</si>
  <si>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</si>
  <si>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</si>
  <si>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</si>
  <si>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</si>
  <si>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</si>
  <si>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</si>
  <si>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</si>
  <si>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</si>
  <si>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</si>
  <si>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</si>
  <si>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</si>
  <si>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</si>
  <si>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</si>
  <si>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</si>
  <si>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</si>
  <si>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</si>
  <si>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</si>
  <si>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</si>
  <si>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</si>
  <si>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</si>
  <si>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</si>
  <si>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</si>
  <si>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</si>
  <si>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</si>
  <si>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</si>
  <si>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</si>
  <si>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</si>
  <si>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</si>
  <si>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</si>
  <si>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</si>
  <si>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</si>
  <si>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</si>
  <si>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</si>
  <si>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</si>
  <si>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</si>
  <si>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</si>
  <si>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</si>
  <si>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</si>
  <si>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</si>
  <si>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</si>
  <si>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</si>
  <si>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</si>
  <si>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</si>
  <si>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</si>
  <si>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</si>
  <si>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</si>
  <si>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</si>
  <si>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</si>
  <si>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</si>
  <si>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</si>
  <si>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</si>
  <si>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</si>
  <si>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</si>
  <si>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</si>
  <si>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</si>
  <si>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</si>
  <si>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</si>
  <si>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</si>
  <si>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</si>
  <si>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</si>
  <si>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</si>
  <si>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</si>
  <si>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</si>
  <si>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</si>
  <si>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</si>
  <si>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</si>
  <si>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</si>
  <si>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</si>
  <si>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</si>
  <si>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</si>
  <si>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</si>
  <si>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</si>
  <si>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</si>
  <si>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</si>
  <si>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</si>
  <si>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</si>
  <si>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</si>
  <si>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</si>
  <si>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</si>
  <si>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</si>
  <si>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</si>
  <si>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</si>
  <si>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</si>
  <si>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</si>
  <si>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</si>
  <si>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</si>
  <si>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</si>
  <si>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</si>
  <si>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</si>
  <si>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</si>
  <si>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</si>
  <si>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</si>
  <si>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</si>
  <si>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</si>
  <si>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</si>
  <si>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</si>
  <si>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</si>
  <si>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</si>
  <si>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</si>
  <si>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</si>
  <si>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</si>
  <si>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</si>
  <si>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</si>
  <si>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</si>
  <si>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</si>
  <si>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</si>
  <si>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</si>
  <si>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</si>
  <si>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</si>
  <si>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</si>
  <si>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</si>
  <si>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</si>
  <si>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</si>
  <si>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</si>
  <si>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</si>
  <si>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</si>
  <si>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</si>
  <si>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</si>
  <si>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</si>
  <si>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</si>
  <si>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</si>
  <si>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</si>
  <si>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</si>
  <si>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</si>
  <si>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</si>
  <si>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</si>
  <si>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</si>
  <si>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</si>
  <si>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</si>
  <si>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</si>
  <si>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</si>
  <si>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</si>
  <si>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</si>
  <si>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</si>
  <si>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</si>
  <si>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</si>
  <si>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</si>
  <si>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</si>
  <si>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</si>
  <si>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</si>
  <si>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</si>
  <si>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</si>
  <si>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</si>
  <si>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</si>
  <si>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</si>
  <si>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</si>
  <si>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</si>
  <si>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</si>
  <si>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</si>
  <si>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</si>
  <si>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</si>
  <si>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</si>
  <si>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</si>
  <si>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</si>
  <si>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</si>
  <si>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</si>
  <si>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</si>
  <si>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</si>
  <si>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</si>
  <si>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</si>
  <si>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</si>
  <si>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</si>
  <si>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</si>
  <si>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</si>
  <si>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</si>
  <si>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</si>
  <si>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</si>
  <si>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</si>
  <si>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</si>
  <si>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</si>
  <si>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</si>
  <si>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</si>
  <si>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</si>
  <si>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</si>
  <si>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</si>
  <si>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</si>
  <si>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</si>
  <si>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</si>
  <si>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</si>
  <si>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</si>
  <si>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</si>
  <si>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</si>
  <si>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</si>
  <si>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</si>
  <si>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</si>
  <si>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</si>
  <si>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</si>
  <si>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</si>
  <si>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</si>
  <si>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</si>
  <si>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</si>
  <si>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</si>
  <si>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</si>
  <si>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</si>
  <si>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</si>
  <si>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</si>
  <si>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</si>
  <si>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</si>
  <si>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</si>
  <si>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</si>
  <si>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</si>
  <si>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</si>
  <si>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</si>
  <si>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</si>
  <si>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</si>
  <si>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</si>
  <si>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</si>
  <si>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</si>
  <si>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</si>
  <si>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</si>
  <si>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</si>
  <si>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</si>
  <si>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</si>
  <si>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BH3282</t>
  </si>
  <si>
    <t>Maner</t>
  </si>
  <si>
    <t>Masaurhi</t>
  </si>
  <si>
    <t>Patna</t>
  </si>
  <si>
    <t>Bihar</t>
  </si>
  <si>
    <t>Anil Kumar</t>
  </si>
  <si>
    <t>Dual Staff</t>
  </si>
  <si>
    <t>Available &amp; Updated</t>
  </si>
  <si>
    <t>G-1</t>
  </si>
  <si>
    <t>G-2</t>
  </si>
  <si>
    <t>Uday Kumar</t>
  </si>
  <si>
    <t>SF0053523</t>
  </si>
  <si>
    <t>SF0083066</t>
  </si>
  <si>
    <t>Branch manager</t>
  </si>
  <si>
    <t>Loan Officer</t>
  </si>
  <si>
    <t>Loan Outstanding Report Detailed Recon as on 24-Sep-2025</t>
  </si>
  <si>
    <t>Report generation date &amp; time: Thursday, September 25, 2025 12:43 PM</t>
  </si>
  <si>
    <t>North</t>
  </si>
  <si>
    <t>Bihar-2</t>
  </si>
  <si>
    <t>MOULA</t>
  </si>
  <si>
    <t>SF0095409</t>
  </si>
  <si>
    <t>Pranow Kumar</t>
  </si>
  <si>
    <t>MOULA C1</t>
  </si>
  <si>
    <t>anjali C1 G2</t>
  </si>
  <si>
    <t>Chetana Weekly</t>
  </si>
  <si>
    <t>SSF5949825</t>
  </si>
  <si>
    <t>BC</t>
  </si>
  <si>
    <t>HINDU</t>
  </si>
  <si>
    <t>Tent House</t>
  </si>
  <si>
    <t>ARCHANA KUMARI</t>
  </si>
  <si>
    <t>31-Mar-2024</t>
  </si>
  <si>
    <t>1</t>
  </si>
  <si>
    <t>1.49 Yrs</t>
  </si>
  <si>
    <t>31 Mar 2024</t>
  </si>
  <si>
    <t>&lt;= 2 Years</t>
  </si>
  <si>
    <t>09-Apr-2024</t>
  </si>
  <si>
    <t>07-Sep-2025</t>
  </si>
  <si>
    <t>61-90</t>
  </si>
  <si>
    <t>Open</t>
  </si>
  <si>
    <t>9973768676</t>
  </si>
  <si>
    <t>Raj Kumar Sah/SF0050575</t>
  </si>
  <si>
    <t>CSS</t>
  </si>
  <si>
    <t>Rajesh Kumar/SF0050524</t>
  </si>
  <si>
    <t>Vivek Kumar Singh/SF0074479</t>
  </si>
  <si>
    <t>Raj Kumar Joshi/SF0054441</t>
  </si>
  <si>
    <t>Sketnath Thakur/SF0062081</t>
  </si>
  <si>
    <t>Guddu Kumar</t>
  </si>
  <si>
    <t>One installment collected from borrower by BM-Guddu Kumar/SF0046441,but not post their account.</t>
  </si>
  <si>
    <t>Seven installment collected from borrower by BM-Guddu Kumar/SF0046441,but not post their account,on dated-09-11-2024,26-11-2024,03-12-2024,10-12-2024,24-12-2024,31-12-2024 &amp; 07-01-2025.</t>
  </si>
  <si>
    <t>FIR Not Filled</t>
  </si>
  <si>
    <t>Completed-Report Submitted</t>
  </si>
  <si>
    <t>FN25-26-02474</t>
  </si>
  <si>
    <t>Terminated</t>
  </si>
  <si>
    <t>sf0046421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</si>
</sst>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X5" sqref="X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BH3282</v>
      </c>
      <c r="D5" s="63" t="str">
        <f>IF('Physical Cash at Safe'!D28="Yes", 'Physical Cash at Safe'!A4, 'Borrower Wise Details'!C5)</f>
        <v>Maner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45915</v>
      </c>
      <c r="H5" s="107" t="s">
        <v>288</v>
      </c>
      <c r="I5" s="61">
        <v>45936</v>
      </c>
      <c r="J5" s="74" t="str">
        <f>IF('Physical Cash at Safe'!D28="Yes",'Physical Cash at Safe'!E28,IF('Borrower Wise Details'!D5&lt;&gt;"",'Borrower Wise Details'!D5,""))</f>
        <v>FN25-26-02474</v>
      </c>
      <c r="K5" s="81">
        <v>1</v>
      </c>
      <c r="L5" s="82">
        <v>5040</v>
      </c>
      <c r="M5" s="82">
        <v>0</v>
      </c>
      <c r="N5" s="82" t="s">
        <v>291</v>
      </c>
      <c r="O5" s="82" t="s">
        <v>289</v>
      </c>
      <c r="P5" s="82" t="s">
        <v>290</v>
      </c>
      <c r="Q5" s="82" t="s">
        <v>292</v>
      </c>
      <c r="R5" s="75" t="str">
        <f>IF('Physical Cash at Safe'!$D$28="Yes", 'Physical Cash at Safe'!$A$28, IF('Borrower Wise Details'!F5&lt;&gt;"", 'Borrower Wise Details'!F5, ""))</f>
        <v>Guddu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sf0046421</v>
      </c>
      <c r="U5" s="77" t="s">
        <v>299</v>
      </c>
      <c r="V5" s="61">
        <v>45818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45925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45936</v>
      </c>
      <c r="AH5" s="70" t="s">
        <v>295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BH3282</v>
      </c>
      <c r="C5" s="50" t="str">
        <f>IF('Fraud Investigation Report'!D5="", "", 'Fraud Investigation Report'!D5)</f>
        <v>Maner</v>
      </c>
      <c r="D5" s="68" t="str">
        <f>IF(OR('Fraud Investigation Report'!R5="", 'Fraud Investigation Report'!R5=0), "", 'Fraud Investigation Report'!R5)</f>
        <v>Guddu Kumar</v>
      </c>
      <c r="E5" s="68" t="str">
        <f>IF(OR('Fraud Investigation Report'!T5="", 'Fraud Investigation Report'!T5=0), "", 'Fraud Investigation Report'!T5)</f>
        <v>sf0046421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FN25-26-02474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5040</v>
      </c>
      <c r="Q5" s="49"/>
      <c r="R5" s="84" t="s">
        <v>296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251</v>
      </c>
      <c r="B6" s="18">
        <v>45925</v>
      </c>
      <c r="C6" s="18">
        <v>45924</v>
      </c>
      <c r="D6" s="18">
        <v>45925</v>
      </c>
      <c r="E6" s="19">
        <v>0.54166666666666663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44</v>
      </c>
      <c r="C11" s="23">
        <f>B11*A11</f>
        <v>22000</v>
      </c>
      <c r="D11" s="25">
        <v>32</v>
      </c>
      <c r="E11" s="23">
        <f t="shared" ref="E11:E17" si="0">D11*A11</f>
        <v>16000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56</v>
      </c>
      <c r="E13" s="23">
        <f t="shared" si="0"/>
        <v>5600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47</v>
      </c>
      <c r="C18" s="23">
        <f>B18</f>
        <v>47</v>
      </c>
      <c r="D18" s="27">
        <v>627</v>
      </c>
      <c r="E18" s="28">
        <f>D18</f>
        <v>627</v>
      </c>
    </row>
    <row r="19" spans="1:5" ht="14.5" x14ac:dyDescent="0.35">
      <c r="A19" s="29"/>
      <c r="B19" s="30" t="s">
        <v>76</v>
      </c>
      <c r="C19" s="31">
        <f>SUM(C10:C18)</f>
        <v>22347</v>
      </c>
      <c r="D19" s="30" t="s">
        <v>76</v>
      </c>
      <c r="E19" s="31">
        <f>SUM(E10:E18)</f>
        <v>22347</v>
      </c>
    </row>
    <row r="20" spans="1:5" ht="30" customHeight="1" x14ac:dyDescent="0.35">
      <c r="A20" s="159" t="s">
        <v>97</v>
      </c>
      <c r="B20" s="160"/>
      <c r="C20" s="32">
        <v>22347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7"/>
      <c r="B30" s="127"/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253</v>
      </c>
      <c r="C32" s="37" t="s">
        <v>82</v>
      </c>
      <c r="D32" s="136" t="s">
        <v>254</v>
      </c>
      <c r="E32" s="137"/>
    </row>
    <row r="33" spans="1:5" ht="18" customHeight="1" x14ac:dyDescent="0.35">
      <c r="A33" s="37" t="s">
        <v>83</v>
      </c>
      <c r="B33" s="106" t="s">
        <v>255</v>
      </c>
      <c r="C33" s="39" t="s">
        <v>84</v>
      </c>
      <c r="D33" s="130" t="s">
        <v>256</v>
      </c>
      <c r="E33" s="131"/>
    </row>
    <row r="34" spans="1:5" ht="26" x14ac:dyDescent="0.35">
      <c r="A34" s="39" t="s">
        <v>220</v>
      </c>
      <c r="B34" s="38" t="s">
        <v>252</v>
      </c>
      <c r="C34" s="39" t="s">
        <v>221</v>
      </c>
      <c r="D34" s="132" t="s">
        <v>257</v>
      </c>
      <c r="E34" s="133"/>
    </row>
    <row r="35" spans="1:5" ht="26" x14ac:dyDescent="0.35">
      <c r="A35" s="39" t="s">
        <v>222</v>
      </c>
      <c r="B35" s="38" t="s">
        <v>258</v>
      </c>
      <c r="C35" s="39" t="s">
        <v>224</v>
      </c>
      <c r="D35" s="132" t="s">
        <v>259</v>
      </c>
      <c r="E35" s="133"/>
    </row>
    <row r="36" spans="1:5" ht="25.5" customHeight="1" x14ac:dyDescent="0.35">
      <c r="A36" s="39" t="s">
        <v>223</v>
      </c>
      <c r="B36" s="38" t="s">
        <v>260</v>
      </c>
      <c r="C36" s="39" t="s">
        <v>225</v>
      </c>
      <c r="D36" s="134" t="s">
        <v>261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BH3282</v>
      </c>
      <c r="C5" s="119" t="str">
        <f>IF('Loan Outstanding Report'!$H$5="", "", 'Loan Outstanding Report'!$H$5)</f>
        <v>Maner</v>
      </c>
      <c r="D5" s="41" t="s">
        <v>298</v>
      </c>
      <c r="E5" s="65">
        <v>45925</v>
      </c>
      <c r="F5" s="38" t="s">
        <v>293</v>
      </c>
      <c r="G5" s="49" t="s">
        <v>300</v>
      </c>
      <c r="H5" s="49" t="s">
        <v>260</v>
      </c>
      <c r="I5" s="120" t="s">
        <v>269</v>
      </c>
      <c r="J5" s="120" t="s">
        <v>272</v>
      </c>
      <c r="K5" s="120" t="s">
        <v>276</v>
      </c>
      <c r="L5" s="11">
        <v>356270604</v>
      </c>
      <c r="M5" s="65" t="s">
        <v>277</v>
      </c>
      <c r="N5" s="124">
        <v>45000</v>
      </c>
      <c r="O5" s="124">
        <v>720</v>
      </c>
      <c r="P5" s="121" t="s">
        <v>139</v>
      </c>
      <c r="Q5" s="80">
        <v>45615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201</v>
      </c>
      <c r="W5" s="122" t="s">
        <v>294</v>
      </c>
    </row>
    <row r="6" spans="1:23" ht="25" customHeight="1" x14ac:dyDescent="0.3">
      <c r="A6" s="64">
        <v>2</v>
      </c>
      <c r="B6" s="60" t="str">
        <f>IF(J6&lt;&gt;"", $B$5, "")</f>
        <v>BH3282</v>
      </c>
      <c r="C6" s="119" t="str">
        <f>IF(J6&lt;&gt;"", $C$5, "")</f>
        <v>Maner</v>
      </c>
      <c r="D6" s="41" t="str">
        <f>IF(J6&lt;&gt;"", $D$5, "")</f>
        <v>FN25-26-02474</v>
      </c>
      <c r="E6" s="65">
        <v>45925</v>
      </c>
      <c r="F6" s="38" t="str">
        <f>IF(J6&lt;&gt;"", $F$5, "")</f>
        <v>Guddu Kumar</v>
      </c>
      <c r="G6" s="49" t="s">
        <v>300</v>
      </c>
      <c r="H6" s="49" t="str">
        <f>IF(J6&lt;&gt;"", $H$5, "")</f>
        <v>Branch manager</v>
      </c>
      <c r="I6" s="120" t="s">
        <v>269</v>
      </c>
      <c r="J6" s="120" t="s">
        <v>272</v>
      </c>
      <c r="K6" s="120" t="s">
        <v>276</v>
      </c>
      <c r="L6" s="11">
        <v>356270604</v>
      </c>
      <c r="M6" s="65" t="s">
        <v>277</v>
      </c>
      <c r="N6" s="124">
        <v>45000</v>
      </c>
      <c r="O6" s="124">
        <v>720</v>
      </c>
      <c r="P6" s="121" t="s">
        <v>139</v>
      </c>
      <c r="Q6" s="80">
        <v>45622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201</v>
      </c>
      <c r="W6" s="122" t="s">
        <v>294</v>
      </c>
    </row>
    <row r="7" spans="1:23" ht="25" customHeight="1" x14ac:dyDescent="0.3">
      <c r="A7" s="64">
        <v>3</v>
      </c>
      <c r="B7" s="60" t="str">
        <f t="shared" ref="B7:B70" si="2">IF(J7&lt;&gt;"", $B$5, "")</f>
        <v>BH3282</v>
      </c>
      <c r="C7" s="119" t="str">
        <f t="shared" ref="C7:C70" si="3">IF(J7&lt;&gt;"", $C$5, "")</f>
        <v>Maner</v>
      </c>
      <c r="D7" s="41" t="str">
        <f t="shared" ref="D7:D70" si="4">IF(J7&lt;&gt;"", $D$5, "")</f>
        <v>FN25-26-02474</v>
      </c>
      <c r="E7" s="65">
        <v>45925</v>
      </c>
      <c r="F7" s="38" t="str">
        <f t="shared" ref="F7:F70" si="5">IF(J7&lt;&gt;"", $F$5, "")</f>
        <v>Guddu Kumar</v>
      </c>
      <c r="G7" s="49" t="s">
        <v>300</v>
      </c>
      <c r="H7" s="49" t="str">
        <f t="shared" ref="H7:H70" si="6">IF(J7&lt;&gt;"", $H$5, "")</f>
        <v>Branch manager</v>
      </c>
      <c r="I7" s="120" t="s">
        <v>269</v>
      </c>
      <c r="J7" s="120" t="s">
        <v>272</v>
      </c>
      <c r="K7" s="120" t="s">
        <v>276</v>
      </c>
      <c r="L7" s="11">
        <v>356270604</v>
      </c>
      <c r="M7" s="65" t="s">
        <v>277</v>
      </c>
      <c r="N7" s="124">
        <v>45000</v>
      </c>
      <c r="O7" s="124">
        <v>720</v>
      </c>
      <c r="P7" s="121" t="s">
        <v>139</v>
      </c>
      <c r="Q7" s="80">
        <v>45629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201</v>
      </c>
      <c r="W7" s="122" t="s">
        <v>294</v>
      </c>
    </row>
    <row r="8" spans="1:23" ht="25" customHeight="1" x14ac:dyDescent="0.3">
      <c r="A8" s="64">
        <v>4</v>
      </c>
      <c r="B8" s="60" t="str">
        <f t="shared" si="2"/>
        <v>BH3282</v>
      </c>
      <c r="C8" s="119" t="str">
        <f t="shared" si="3"/>
        <v>Maner</v>
      </c>
      <c r="D8" s="41" t="str">
        <f t="shared" si="4"/>
        <v>FN25-26-02474</v>
      </c>
      <c r="E8" s="65">
        <v>45925</v>
      </c>
      <c r="F8" s="38" t="str">
        <f t="shared" si="5"/>
        <v>Guddu Kumar</v>
      </c>
      <c r="G8" s="49" t="s">
        <v>300</v>
      </c>
      <c r="H8" s="49" t="str">
        <f t="shared" si="6"/>
        <v>Branch manager</v>
      </c>
      <c r="I8" s="120" t="s">
        <v>269</v>
      </c>
      <c r="J8" s="120" t="s">
        <v>272</v>
      </c>
      <c r="K8" s="120" t="s">
        <v>276</v>
      </c>
      <c r="L8" s="11">
        <v>356270604</v>
      </c>
      <c r="M8" s="65" t="s">
        <v>277</v>
      </c>
      <c r="N8" s="124">
        <v>45000</v>
      </c>
      <c r="O8" s="124">
        <v>720</v>
      </c>
      <c r="P8" s="121" t="s">
        <v>139</v>
      </c>
      <c r="Q8" s="80">
        <v>45636</v>
      </c>
      <c r="R8" s="124">
        <v>720</v>
      </c>
      <c r="S8" s="124">
        <v>0</v>
      </c>
      <c r="T8" s="124">
        <v>0</v>
      </c>
      <c r="U8" s="125">
        <f t="shared" si="1"/>
        <v>720</v>
      </c>
      <c r="V8" s="117" t="s">
        <v>201</v>
      </c>
      <c r="W8" s="122" t="s">
        <v>294</v>
      </c>
    </row>
    <row r="9" spans="1:23" ht="25" customHeight="1" x14ac:dyDescent="0.3">
      <c r="A9" s="64">
        <v>5</v>
      </c>
      <c r="B9" s="60" t="str">
        <f t="shared" si="2"/>
        <v>BH3282</v>
      </c>
      <c r="C9" s="119" t="str">
        <f t="shared" si="3"/>
        <v>Maner</v>
      </c>
      <c r="D9" s="41" t="str">
        <f t="shared" si="4"/>
        <v>FN25-26-02474</v>
      </c>
      <c r="E9" s="65">
        <v>45925</v>
      </c>
      <c r="F9" s="38" t="str">
        <f t="shared" si="5"/>
        <v>Guddu Kumar</v>
      </c>
      <c r="G9" s="49" t="s">
        <v>300</v>
      </c>
      <c r="H9" s="49" t="str">
        <f t="shared" si="6"/>
        <v>Branch manager</v>
      </c>
      <c r="I9" s="120" t="s">
        <v>269</v>
      </c>
      <c r="J9" s="120" t="s">
        <v>272</v>
      </c>
      <c r="K9" s="120" t="s">
        <v>276</v>
      </c>
      <c r="L9" s="11">
        <v>356270604</v>
      </c>
      <c r="M9" s="65" t="s">
        <v>277</v>
      </c>
      <c r="N9" s="124">
        <v>45000</v>
      </c>
      <c r="O9" s="124">
        <v>720</v>
      </c>
      <c r="P9" s="121" t="s">
        <v>139</v>
      </c>
      <c r="Q9" s="80">
        <v>45650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201</v>
      </c>
      <c r="W9" s="122" t="s">
        <v>294</v>
      </c>
    </row>
    <row r="10" spans="1:23" ht="25" customHeight="1" x14ac:dyDescent="0.3">
      <c r="A10" s="64">
        <v>6</v>
      </c>
      <c r="B10" s="60" t="str">
        <f t="shared" si="2"/>
        <v>BH3282</v>
      </c>
      <c r="C10" s="119" t="str">
        <f t="shared" si="3"/>
        <v>Maner</v>
      </c>
      <c r="D10" s="41" t="str">
        <f t="shared" si="4"/>
        <v>FN25-26-02474</v>
      </c>
      <c r="E10" s="65">
        <v>45925</v>
      </c>
      <c r="F10" s="38" t="str">
        <f t="shared" si="5"/>
        <v>Guddu Kumar</v>
      </c>
      <c r="G10" s="49" t="s">
        <v>300</v>
      </c>
      <c r="H10" s="49" t="str">
        <f t="shared" si="6"/>
        <v>Branch manager</v>
      </c>
      <c r="I10" s="120" t="s">
        <v>269</v>
      </c>
      <c r="J10" s="120" t="s">
        <v>272</v>
      </c>
      <c r="K10" s="120" t="s">
        <v>276</v>
      </c>
      <c r="L10" s="11">
        <v>356270604</v>
      </c>
      <c r="M10" s="65" t="s">
        <v>277</v>
      </c>
      <c r="N10" s="124">
        <v>45000</v>
      </c>
      <c r="O10" s="124">
        <v>720</v>
      </c>
      <c r="P10" s="121" t="s">
        <v>139</v>
      </c>
      <c r="Q10" s="80">
        <v>45657</v>
      </c>
      <c r="R10" s="124">
        <v>720</v>
      </c>
      <c r="S10" s="124">
        <v>0</v>
      </c>
      <c r="T10" s="124">
        <v>0</v>
      </c>
      <c r="U10" s="125">
        <f t="shared" si="1"/>
        <v>720</v>
      </c>
      <c r="V10" s="117" t="s">
        <v>201</v>
      </c>
      <c r="W10" s="122" t="s">
        <v>294</v>
      </c>
    </row>
    <row r="11" spans="1:23" ht="25" customHeight="1" x14ac:dyDescent="0.3">
      <c r="A11" s="64">
        <v>7</v>
      </c>
      <c r="B11" s="60" t="str">
        <f t="shared" si="2"/>
        <v>BH3282</v>
      </c>
      <c r="C11" s="119" t="str">
        <f t="shared" si="3"/>
        <v>Maner</v>
      </c>
      <c r="D11" s="41" t="str">
        <f t="shared" si="4"/>
        <v>FN25-26-02474</v>
      </c>
      <c r="E11" s="65">
        <v>45925</v>
      </c>
      <c r="F11" s="38" t="str">
        <f t="shared" si="5"/>
        <v>Guddu Kumar</v>
      </c>
      <c r="G11" s="49" t="s">
        <v>300</v>
      </c>
      <c r="H11" s="49" t="str">
        <f t="shared" si="6"/>
        <v>Branch manager</v>
      </c>
      <c r="I11" s="120" t="s">
        <v>269</v>
      </c>
      <c r="J11" s="120" t="s">
        <v>272</v>
      </c>
      <c r="K11" s="120" t="s">
        <v>276</v>
      </c>
      <c r="L11" s="11">
        <v>356270604</v>
      </c>
      <c r="M11" s="65" t="s">
        <v>277</v>
      </c>
      <c r="N11" s="124">
        <v>45000</v>
      </c>
      <c r="O11" s="124">
        <v>720</v>
      </c>
      <c r="P11" s="121" t="s">
        <v>139</v>
      </c>
      <c r="Q11" s="80">
        <v>45664</v>
      </c>
      <c r="R11" s="124">
        <v>720</v>
      </c>
      <c r="S11" s="124">
        <v>0</v>
      </c>
      <c r="T11" s="124">
        <v>0</v>
      </c>
      <c r="U11" s="125">
        <f t="shared" si="1"/>
        <v>720</v>
      </c>
      <c r="V11" s="117" t="s">
        <v>201</v>
      </c>
      <c r="W11" s="122" t="s">
        <v>294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ref="G12:G70" si="7">IF(J12&lt;&gt;"", $G$5, "")</f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7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7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7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7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7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7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7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7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7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7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7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7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7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7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7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7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7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7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7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7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7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7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7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7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7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7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7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7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7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7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7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7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7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7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7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7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7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7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7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7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7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7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7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7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7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7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7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7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7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7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7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7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7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7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7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7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7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7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262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263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264</v>
      </c>
      <c r="C5" s="38" t="s">
        <v>265</v>
      </c>
      <c r="D5" s="38" t="s">
        <v>250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195895</v>
      </c>
      <c r="J5" s="38" t="s">
        <v>266</v>
      </c>
      <c r="K5" s="84">
        <v>195895</v>
      </c>
      <c r="L5" s="84" t="s">
        <v>267</v>
      </c>
      <c r="M5" s="38" t="s">
        <v>268</v>
      </c>
      <c r="N5" s="84">
        <v>496559</v>
      </c>
      <c r="O5" s="84" t="s">
        <v>269</v>
      </c>
      <c r="P5" s="84">
        <v>797858</v>
      </c>
      <c r="Q5" s="38" t="s">
        <v>270</v>
      </c>
      <c r="R5" s="38" t="s">
        <v>271</v>
      </c>
      <c r="S5" s="84" t="s">
        <v>272</v>
      </c>
      <c r="T5" s="84" t="s">
        <v>272</v>
      </c>
      <c r="U5" s="84" t="s">
        <v>273</v>
      </c>
      <c r="V5" s="84" t="s">
        <v>274</v>
      </c>
      <c r="W5" s="84">
        <v>0</v>
      </c>
      <c r="X5" s="38" t="s">
        <v>275</v>
      </c>
      <c r="Y5" s="84">
        <v>356270604</v>
      </c>
      <c r="Z5" s="38" t="s">
        <v>276</v>
      </c>
      <c r="AA5" s="108" t="s">
        <v>277</v>
      </c>
      <c r="AB5" s="84">
        <v>45000</v>
      </c>
      <c r="AC5" s="108"/>
      <c r="AD5" s="84">
        <v>75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720</v>
      </c>
      <c r="AK5" s="84">
        <v>720</v>
      </c>
      <c r="AL5" s="108" t="s">
        <v>283</v>
      </c>
      <c r="AM5" s="84">
        <v>38954.92</v>
      </c>
      <c r="AN5" s="112">
        <v>8565.08</v>
      </c>
      <c r="AO5" s="112">
        <v>47520</v>
      </c>
      <c r="AP5" s="112">
        <v>6045.08</v>
      </c>
      <c r="AQ5" s="112">
        <v>140.91999999999999</v>
      </c>
      <c r="AR5" s="112">
        <v>6186</v>
      </c>
      <c r="AS5" s="112">
        <v>6045.08</v>
      </c>
      <c r="AT5" s="112">
        <v>140.91999999999999</v>
      </c>
      <c r="AU5" s="112">
        <v>6186</v>
      </c>
      <c r="AV5" s="84">
        <v>77</v>
      </c>
      <c r="AW5" s="84">
        <v>72</v>
      </c>
      <c r="AX5" s="84" t="s">
        <v>284</v>
      </c>
      <c r="AY5" s="108"/>
      <c r="AZ5" s="84"/>
      <c r="BA5" s="84"/>
      <c r="BB5" s="84" t="s">
        <v>285</v>
      </c>
      <c r="BC5" s="84"/>
      <c r="BD5" s="108"/>
      <c r="BE5" s="84">
        <v>0</v>
      </c>
      <c r="BF5" s="38" t="s">
        <v>272</v>
      </c>
      <c r="BG5" s="84" t="s">
        <v>286</v>
      </c>
      <c r="BH5" s="114" t="s">
        <v>287</v>
      </c>
      <c r="BI5" s="38" t="s">
        <v>110</v>
      </c>
      <c r="BJ5" s="85">
        <v>45925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5040</v>
      </c>
      <c r="BQ5" s="117" t="s">
        <v>201</v>
      </c>
      <c r="BR5" s="118" t="s">
        <v>295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2025-11-05T08:57:45Z</dcterms:modified>
</cp:coreProperties>
</file>