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Maner Css 112581/"/>
    </mc:Choice>
  </mc:AlternateContent>
  <xr:revisionPtr revIDLastSave="147" documentId="8_{3FBF647F-5D9F-4FEC-A389-4BF0F7D8376B}" xr6:coauthVersionLast="47" xr6:coauthVersionMax="47" xr10:uidLastSave="{13485FFE-AF0D-4273-9A5D-C5A821B4E601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<sst xmlns="http://schemas.openxmlformats.org/spreadsheetml/2006/main" count="369" uniqueCount="302">
  <si>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</si>
  <si>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</si>
  <si>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</si>
  <si>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</si>
  <si>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</si>
  <si>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</si>
  <si>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</si>
  <si>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</si>
  <si>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</si>
  <si>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</si>
  <si>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</si>
  <si>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</si>
  <si>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</si>
  <si>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</si>
  <si>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</si>
  <si>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</si>
  <si>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</si>
  <si>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</si>
  <si>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</si>
  <si>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</si>
  <si>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</si>
  <si>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</si>
  <si>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</si>
  <si>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</si>
  <si>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</si>
  <si>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</si>
  <si>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</si>
  <si>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</si>
  <si>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</si>
  <si>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</si>
  <si>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</si>
  <si>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</si>
  <si>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</si>
  <si>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</si>
  <si>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</si>
  <si>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</si>
  <si>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</si>
  <si>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</si>
  <si>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</si>
  <si>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</si>
  <si>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</si>
  <si>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</si>
  <si>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</si>
  <si>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</si>
  <si>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</si>
  <si>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</si>
  <si>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</si>
  <si>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</si>
  <si>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</si>
  <si>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</si>
  <si>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</si>
  <si>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</si>
  <si>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</si>
  <si>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</si>
  <si>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</si>
  <si>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</si>
  <si>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</si>
  <si>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</si>
  <si>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</si>
  <si>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</si>
  <si>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</si>
  <si>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</si>
  <si>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</si>
  <si>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</si>
  <si>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</si>
  <si>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</si>
  <si>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</si>
  <si>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</si>
  <si>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</si>
  <si>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</si>
  <si>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</si>
  <si>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</si>
  <si>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</si>
  <si>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</si>
  <si>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</si>
  <si>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</si>
  <si>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</si>
  <si>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</si>
  <si>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</si>
  <si>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</si>
  <si>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</si>
  <si>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</si>
  <si>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</si>
  <si>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</si>
  <si>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</si>
  <si>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</si>
  <si>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</si>
  <si>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</si>
  <si>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</si>
  <si>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</si>
  <si>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</si>
  <si>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</si>
  <si>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</si>
  <si>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</si>
  <si>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</si>
  <si>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</si>
  <si>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</si>
  <si>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</si>
  <si>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</si>
  <si>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</si>
  <si>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</si>
  <si>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</si>
  <si>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</si>
  <si>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</si>
  <si>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</si>
  <si>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</si>
  <si>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</si>
  <si>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</si>
  <si>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</si>
  <si>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</si>
  <si>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</si>
  <si>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</si>
  <si>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</si>
  <si>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</si>
  <si>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</si>
  <si>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</si>
  <si>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</si>
  <si>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</si>
  <si>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</si>
  <si>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</si>
  <si>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</si>
  <si>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</si>
  <si>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</si>
  <si>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</si>
  <si>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</si>
  <si>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</si>
  <si>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</si>
  <si>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</si>
  <si>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</si>
  <si>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</si>
  <si>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</si>
  <si>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</si>
  <si>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</si>
  <si>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</si>
  <si>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</si>
  <si>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</si>
  <si>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</si>
  <si>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</si>
  <si>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</si>
  <si>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</si>
  <si>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</si>
  <si>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</si>
  <si>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</si>
  <si>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</si>
  <si>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</si>
  <si>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</si>
  <si>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</si>
  <si>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</si>
  <si>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</si>
  <si>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</si>
  <si>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</si>
  <si>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</si>
  <si>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</si>
  <si>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</si>
  <si>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</si>
  <si>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</si>
  <si>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</si>
  <si>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</si>
  <si>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</si>
  <si>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</si>
  <si>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</si>
  <si>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</si>
  <si>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</si>
  <si>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</si>
  <si>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</si>
  <si>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</si>
  <si>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</si>
  <si>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</si>
  <si>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</si>
  <si>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</si>
  <si>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</si>
  <si>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</si>
  <si>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</si>
  <si>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</si>
  <si>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</si>
  <si>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</si>
  <si>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</si>
  <si>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</si>
  <si>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</si>
  <si>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</si>
  <si>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</si>
  <si>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</si>
  <si>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</si>
  <si>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</si>
  <si>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</si>
  <si>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</si>
  <si>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</si>
  <si>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</si>
  <si>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</si>
  <si>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</si>
  <si>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</si>
  <si>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</si>
  <si>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</si>
  <si>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</si>
  <si>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</si>
  <si>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</si>
  <si>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</si>
  <si>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</si>
  <si>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</si>
  <si>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</si>
  <si>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</si>
  <si>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</si>
  <si>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</si>
  <si>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</si>
  <si>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</si>
  <si>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</si>
  <si>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</si>
  <si>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</si>
  <si>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</si>
  <si>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</si>
  <si>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</si>
  <si>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</si>
  <si>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</si>
  <si>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</si>
  <si>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</si>
  <si>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</si>
  <si>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</si>
  <si>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</si>
  <si>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</si>
  <si>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</si>
  <si>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</si>
  <si>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</si>
  <si>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</si>
  <si>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</si>
  <si>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</si>
  <si>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</si>
  <si>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</si>
  <si>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</si>
  <si>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</si>
  <si>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</si>
  <si>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</si>
  <si>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</si>
  <si>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</si>
  <si>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</si>
  <si>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</si>
  <si>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</si>
  <si>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</si>
  <si>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</si>
  <si>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</si>
  <si>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</si>
  <si>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</si>
  <si>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</si>
  <si>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</si>
  <si>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</si>
  <si>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</si>
  <si>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To Date :04-Oct-2025</t>
  </si>
  <si>
    <t>Reporting Time : Sunday, October 5, 2025 2:05 PM</t>
  </si>
  <si>
    <t>North</t>
  </si>
  <si>
    <t>Bihar-2</t>
  </si>
  <si>
    <t>Patna</t>
  </si>
  <si>
    <t>Masaurhi</t>
  </si>
  <si>
    <t>BH3282</t>
  </si>
  <si>
    <t>Maner</t>
  </si>
  <si>
    <t>MANER</t>
  </si>
  <si>
    <t>SF0095298</t>
  </si>
  <si>
    <t>Sunil Kumar</t>
  </si>
  <si>
    <t>MANER C2</t>
  </si>
  <si>
    <t>MANER C2 Gujar1</t>
  </si>
  <si>
    <t>Unnati weekly</t>
  </si>
  <si>
    <t>SSF5279988</t>
  </si>
  <si>
    <t>BC</t>
  </si>
  <si>
    <t>HINDU</t>
  </si>
  <si>
    <t>Animal Husbandry &amp; Poultry</t>
  </si>
  <si>
    <t>BALKESI DEVI</t>
  </si>
  <si>
    <t>25-Jun-2024</t>
  </si>
  <si>
    <t>IL-1</t>
  </si>
  <si>
    <t>1.74 Yrs</t>
  </si>
  <si>
    <t>10 Jan 2024</t>
  </si>
  <si>
    <t>&lt;= 2 Years</t>
  </si>
  <si>
    <t>02-Jul-2024</t>
  </si>
  <si>
    <t>08-Sep-2025</t>
  </si>
  <si>
    <t>Open</t>
  </si>
  <si>
    <t>7050888194</t>
  </si>
  <si>
    <t>Diwakar Nandan Upadhaya/SF0077482</t>
  </si>
  <si>
    <t>Gautam Kumar</t>
  </si>
  <si>
    <t>Emi Collected from borrower on dated 05-11-2024 but not posted.</t>
  </si>
  <si>
    <t>Emi Collected from borrower on dated 14-01-2025 but not posted.</t>
  </si>
  <si>
    <t>Loan Officer</t>
  </si>
  <si>
    <t>SF0090739</t>
  </si>
  <si>
    <t>Dual Staff</t>
  </si>
  <si>
    <t>Available &amp; Updated</t>
  </si>
  <si>
    <t>G1</t>
  </si>
  <si>
    <t>G2</t>
  </si>
  <si>
    <t>Anil Kumar</t>
  </si>
  <si>
    <t>Branch Manager</t>
  </si>
  <si>
    <t>Credit Assistant</t>
  </si>
  <si>
    <t>SF0053523</t>
  </si>
  <si>
    <t>Uday Kumar</t>
  </si>
  <si>
    <t>SF0083066</t>
  </si>
  <si>
    <t>CSS</t>
  </si>
  <si>
    <t>Raj Kumar/SF0054441</t>
  </si>
  <si>
    <t>Rajesh Kumar/SF0050524</t>
  </si>
  <si>
    <t>Vivek Singh/SF0090494</t>
  </si>
  <si>
    <t>Saket Nath Thakur/SF0062081</t>
  </si>
  <si>
    <t>Terminated</t>
  </si>
  <si>
    <t>Completed-Report Submitted</t>
  </si>
  <si>
    <t>Emi Collected from borrower on dated 24-12-2024 but not posted.</t>
  </si>
  <si>
    <t>Emi Collected from borrower on dated 21-01-2025 but not posted.</t>
  </si>
  <si>
    <t xml:space="preserve"> Emi Collected from borrower on dated 05-11-2024,24-12-2024, 14-01-2025,21-01-2025 but not posted.</t>
  </si>
  <si>
    <t>FIR Not Filled</t>
  </si>
  <si>
    <t>FN25-26-02488</t>
  </si>
  <si>
    <t>LO gautam kumar collected EMI from the borrower and not updated in FIMO.And Also not given to branch.
LO last working in branch is 25-06-2025.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</si>
</sst>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X1" zoomScaleNormal="100" workbookViewId="0">
      <pane ySplit="4" topLeftCell="A5" activePane="bottomLeft" state="frozen"/>
      <selection pane="bottomLeft" activeCell="AC5" sqref="AC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Safe'!B4, 'Borrower Wise Details'!B5)</f>
        <v>BH3282</v>
      </c>
      <c r="D5" s="63" t="str">
        <f>IF('Physical Cash at Safe'!D28="Yes", 'Physical Cash at Safe'!A4, 'Borrower Wise Details'!C5)</f>
        <v>Maner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45908</v>
      </c>
      <c r="H5" s="107" t="s">
        <v>289</v>
      </c>
      <c r="I5" s="61">
        <v>45938</v>
      </c>
      <c r="J5" s="74" t="str">
        <f>IF('Physical Cash at Safe'!D28="Yes",'Physical Cash at Safe'!E28,IF('Borrower Wise Details'!D5&lt;&gt;"",'Borrower Wise Details'!D5,""))</f>
        <v>FN25-26-02488</v>
      </c>
      <c r="K5" s="81">
        <v>1</v>
      </c>
      <c r="L5" s="82">
        <v>2720</v>
      </c>
      <c r="M5" s="82">
        <v>0</v>
      </c>
      <c r="N5" s="82" t="s">
        <v>290</v>
      </c>
      <c r="O5" s="82" t="s">
        <v>291</v>
      </c>
      <c r="P5" s="82" t="s">
        <v>292</v>
      </c>
      <c r="Q5" s="82" t="s">
        <v>293</v>
      </c>
      <c r="R5" s="75" t="str">
        <f>IF('Physical Cash at Safe'!$D$28="Yes", 'Physical Cash at Safe'!$A$28, IF('Borrower Wise Details'!F5&lt;&gt;"", 'Borrower Wise Details'!F5, ""))</f>
        <v>Gautam Kumar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SF0090739</v>
      </c>
      <c r="U5" s="77" t="s">
        <v>294</v>
      </c>
      <c r="V5" s="61">
        <v>45833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295</v>
      </c>
      <c r="Z5" s="61">
        <v>45935</v>
      </c>
      <c r="AA5" s="61">
        <v>45935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2720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2720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45938</v>
      </c>
      <c r="AH5" s="70" t="s">
        <v>301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BH3282</v>
      </c>
      <c r="C5" s="50" t="str">
        <f>IF('Fraud Investigation Report'!D5="", "", 'Fraud Investigation Report'!D5)</f>
        <v>Maner</v>
      </c>
      <c r="D5" s="68" t="str">
        <f>IF(OR('Fraud Investigation Report'!R5="", 'Fraud Investigation Report'!R5=0), "", 'Fraud Investigation Report'!R5)</f>
        <v>Gautam Kumar</v>
      </c>
      <c r="E5" s="68" t="str">
        <f>IF(OR('Fraud Investigation Report'!T5="", 'Fraud Investigation Report'!T5=0), "", 'Fraud Investigation Report'!T5)</f>
        <v>SF0090739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FN25-26-02488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2720</v>
      </c>
      <c r="Q5" s="49"/>
      <c r="R5" s="84" t="s">
        <v>299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7" t="s">
        <v>2</v>
      </c>
      <c r="B1" s="148"/>
      <c r="C1" s="148"/>
      <c r="D1" s="148"/>
      <c r="E1" s="149"/>
    </row>
    <row r="2" spans="1:5" ht="18.5" x14ac:dyDescent="0.45">
      <c r="A2" s="14"/>
      <c r="B2" s="150" t="s">
        <v>3</v>
      </c>
      <c r="C2" s="150"/>
      <c r="D2" s="150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45935</v>
      </c>
      <c r="C6" s="18">
        <v>45934</v>
      </c>
      <c r="D6" s="18">
        <v>45935</v>
      </c>
      <c r="E6" s="19">
        <v>0.47916666666666669</v>
      </c>
    </row>
    <row r="7" spans="1:5" ht="15.5" x14ac:dyDescent="0.35">
      <c r="A7" s="151" t="s">
        <v>70</v>
      </c>
      <c r="B7" s="152"/>
      <c r="C7" s="152"/>
      <c r="D7" s="152"/>
      <c r="E7" s="152"/>
    </row>
    <row r="8" spans="1:5" ht="15" customHeight="1" x14ac:dyDescent="0.35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5" x14ac:dyDescent="0.35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7</v>
      </c>
      <c r="C11" s="23">
        <f>B11*A11</f>
        <v>3500</v>
      </c>
      <c r="D11" s="25">
        <v>7</v>
      </c>
      <c r="E11" s="23">
        <f t="shared" ref="E11:E17" si="0">D11*A11</f>
        <v>3500</v>
      </c>
    </row>
    <row r="12" spans="1:5" ht="14.5" x14ac:dyDescent="0.35">
      <c r="A12" s="24">
        <v>200</v>
      </c>
      <c r="B12" s="25">
        <v>1</v>
      </c>
      <c r="C12" s="23">
        <f>B12*A12</f>
        <v>200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>
        <v>50</v>
      </c>
      <c r="C13" s="23">
        <f t="shared" ref="C13:C17" si="1">B13*A13</f>
        <v>5000</v>
      </c>
      <c r="D13" s="25">
        <v>50</v>
      </c>
      <c r="E13" s="23">
        <f t="shared" si="0"/>
        <v>5000</v>
      </c>
    </row>
    <row r="14" spans="1:5" ht="14.5" x14ac:dyDescent="0.35">
      <c r="A14" s="24">
        <v>50</v>
      </c>
      <c r="B14" s="25">
        <v>2</v>
      </c>
      <c r="C14" s="23">
        <f t="shared" si="1"/>
        <v>100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709</v>
      </c>
      <c r="C18" s="23">
        <f>B18</f>
        <v>709</v>
      </c>
      <c r="D18" s="27">
        <v>709</v>
      </c>
      <c r="E18" s="28">
        <f>D18</f>
        <v>709</v>
      </c>
    </row>
    <row r="19" spans="1:5" ht="14.5" x14ac:dyDescent="0.35">
      <c r="A19" s="29"/>
      <c r="B19" s="30" t="s">
        <v>76</v>
      </c>
      <c r="C19" s="31">
        <f>SUM(C10:C18)</f>
        <v>9509</v>
      </c>
      <c r="D19" s="30" t="s">
        <v>76</v>
      </c>
      <c r="E19" s="31">
        <f>SUM(E10:E18)</f>
        <v>9509</v>
      </c>
    </row>
    <row r="20" spans="1:5" ht="30" customHeight="1" x14ac:dyDescent="0.35">
      <c r="A20" s="159" t="s">
        <v>97</v>
      </c>
      <c r="B20" s="160"/>
      <c r="C20" s="32">
        <v>9509</v>
      </c>
      <c r="D20" s="33" t="s">
        <v>91</v>
      </c>
      <c r="E20" s="34">
        <v>0</v>
      </c>
    </row>
    <row r="21" spans="1:5" ht="30" customHeight="1" x14ac:dyDescent="0.35">
      <c r="A21" s="161" t="s">
        <v>88</v>
      </c>
      <c r="B21" s="162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1" t="s">
        <v>77</v>
      </c>
      <c r="B22" s="162"/>
      <c r="C22" s="34">
        <v>0</v>
      </c>
      <c r="D22" s="35" t="s">
        <v>78</v>
      </c>
      <c r="E22" s="34"/>
    </row>
    <row r="23" spans="1:5" ht="30" customHeight="1" x14ac:dyDescent="0.35">
      <c r="A23" s="161" t="s">
        <v>79</v>
      </c>
      <c r="B23" s="162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46"/>
      <c r="C24" s="146"/>
      <c r="D24" s="146"/>
      <c r="E24" s="146"/>
    </row>
    <row r="25" spans="1:5" ht="57.75" customHeight="1" x14ac:dyDescent="0.35">
      <c r="A25" s="36" t="s">
        <v>81</v>
      </c>
      <c r="B25" s="135"/>
      <c r="C25" s="135"/>
      <c r="D25" s="135"/>
      <c r="E25" s="135"/>
    </row>
    <row r="26" spans="1:5" ht="20.149999999999999" customHeight="1" x14ac:dyDescent="0.35">
      <c r="A26" s="140" t="s">
        <v>189</v>
      </c>
      <c r="B26" s="140"/>
      <c r="C26" s="140"/>
      <c r="D26" s="140"/>
      <c r="E26" s="140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38" t="s">
        <v>216</v>
      </c>
      <c r="E29" s="139"/>
    </row>
    <row r="30" spans="1:5" ht="40" customHeight="1" x14ac:dyDescent="0.35">
      <c r="A30" s="127"/>
      <c r="B30" s="127"/>
      <c r="C30" s="128">
        <f>A30-B30</f>
        <v>0</v>
      </c>
      <c r="D30" s="141"/>
      <c r="E30" s="142"/>
    </row>
    <row r="31" spans="1:5" ht="15" customHeight="1" x14ac:dyDescent="0.35">
      <c r="A31" s="143"/>
      <c r="B31" s="144"/>
      <c r="C31" s="144"/>
      <c r="D31" s="144"/>
      <c r="E31" s="145"/>
    </row>
    <row r="32" spans="1:5" ht="24.75" customHeight="1" x14ac:dyDescent="0.35">
      <c r="A32" s="37" t="s">
        <v>217</v>
      </c>
      <c r="B32" s="38" t="s">
        <v>279</v>
      </c>
      <c r="C32" s="37" t="s">
        <v>82</v>
      </c>
      <c r="D32" s="136" t="s">
        <v>280</v>
      </c>
      <c r="E32" s="137"/>
    </row>
    <row r="33" spans="1:5" ht="18" customHeight="1" x14ac:dyDescent="0.35">
      <c r="A33" s="37" t="s">
        <v>83</v>
      </c>
      <c r="B33" s="106" t="s">
        <v>281</v>
      </c>
      <c r="C33" s="39" t="s">
        <v>84</v>
      </c>
      <c r="D33" s="130" t="s">
        <v>282</v>
      </c>
      <c r="E33" s="131"/>
    </row>
    <row r="34" spans="1:5" ht="26" x14ac:dyDescent="0.35">
      <c r="A34" s="39" t="s">
        <v>218</v>
      </c>
      <c r="B34" s="38" t="s">
        <v>283</v>
      </c>
      <c r="C34" s="39" t="s">
        <v>219</v>
      </c>
      <c r="D34" s="132" t="s">
        <v>287</v>
      </c>
      <c r="E34" s="133"/>
    </row>
    <row r="35" spans="1:5" ht="26" x14ac:dyDescent="0.35">
      <c r="A35" s="39" t="s">
        <v>220</v>
      </c>
      <c r="B35" s="38" t="s">
        <v>286</v>
      </c>
      <c r="C35" s="39" t="s">
        <v>222</v>
      </c>
      <c r="D35" s="132" t="s">
        <v>288</v>
      </c>
      <c r="E35" s="133"/>
    </row>
    <row r="36" spans="1:5" ht="25.5" customHeight="1" x14ac:dyDescent="0.35">
      <c r="A36" s="39" t="s">
        <v>221</v>
      </c>
      <c r="B36" s="38" t="s">
        <v>284</v>
      </c>
      <c r="C36" s="39" t="s">
        <v>223</v>
      </c>
      <c r="D36" s="134" t="s">
        <v>285</v>
      </c>
      <c r="E36" s="134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BH3282</v>
      </c>
      <c r="C5" s="119" t="str">
        <f>IF('Loan Outstanding Report'!$H$5="", "", 'Loan Outstanding Report'!$H$5)</f>
        <v>Maner</v>
      </c>
      <c r="D5" s="41" t="s">
        <v>300</v>
      </c>
      <c r="E5" s="65">
        <v>45935</v>
      </c>
      <c r="F5" s="38" t="s">
        <v>274</v>
      </c>
      <c r="G5" s="49" t="s">
        <v>278</v>
      </c>
      <c r="H5" s="49" t="s">
        <v>277</v>
      </c>
      <c r="I5" s="120" t="s">
        <v>256</v>
      </c>
      <c r="J5" s="120" t="s">
        <v>259</v>
      </c>
      <c r="K5" s="120" t="s">
        <v>263</v>
      </c>
      <c r="L5" s="11">
        <v>357434082</v>
      </c>
      <c r="M5" s="65" t="s">
        <v>264</v>
      </c>
      <c r="N5" s="124">
        <v>30000</v>
      </c>
      <c r="O5" s="124">
        <v>680</v>
      </c>
      <c r="P5" s="121" t="s">
        <v>139</v>
      </c>
      <c r="Q5" s="80">
        <v>45601</v>
      </c>
      <c r="R5" s="124">
        <v>680</v>
      </c>
      <c r="S5" s="124">
        <v>0</v>
      </c>
      <c r="T5" s="124">
        <v>0</v>
      </c>
      <c r="U5" s="125">
        <f t="shared" ref="U5" si="0">IF(AND(ISBLANK(R5),ISBLANK(S5),ISBLANK(T5)),"",R5-(S5+T5))</f>
        <v>680</v>
      </c>
      <c r="V5" s="117" t="s">
        <v>201</v>
      </c>
      <c r="W5" s="122" t="s">
        <v>275</v>
      </c>
    </row>
    <row r="6" spans="1:23" ht="25" customHeight="1" x14ac:dyDescent="0.3">
      <c r="A6" s="64">
        <v>2</v>
      </c>
      <c r="B6" s="60" t="str">
        <f>IF(J6&lt;&gt;"", $B$5, "")</f>
        <v>BH3282</v>
      </c>
      <c r="C6" s="119" t="str">
        <f>IF(J6&lt;&gt;"", $C$5, "")</f>
        <v>Maner</v>
      </c>
      <c r="D6" s="41" t="str">
        <f>IF(J6&lt;&gt;"", $D$5, "")</f>
        <v>FN25-26-02488</v>
      </c>
      <c r="E6" s="65">
        <v>45935</v>
      </c>
      <c r="F6" s="38" t="str">
        <f>IF(J6&lt;&gt;"", $F$5, "")</f>
        <v>Gautam Kumar</v>
      </c>
      <c r="G6" s="49" t="str">
        <f>IF(J6&lt;&gt;"", $G$5, "")</f>
        <v>SF0090739</v>
      </c>
      <c r="H6" s="49" t="str">
        <f>IF(J6&lt;&gt;"", $H$5, "")</f>
        <v>Loan Officer</v>
      </c>
      <c r="I6" s="120" t="s">
        <v>256</v>
      </c>
      <c r="J6" s="120" t="s">
        <v>259</v>
      </c>
      <c r="K6" s="120" t="s">
        <v>263</v>
      </c>
      <c r="L6" s="11">
        <v>357434082</v>
      </c>
      <c r="M6" s="65" t="s">
        <v>264</v>
      </c>
      <c r="N6" s="124">
        <v>30000</v>
      </c>
      <c r="O6" s="124">
        <v>680</v>
      </c>
      <c r="P6" s="121" t="s">
        <v>139</v>
      </c>
      <c r="Q6" s="80">
        <v>45650</v>
      </c>
      <c r="R6" s="124">
        <v>680</v>
      </c>
      <c r="S6" s="124">
        <v>0</v>
      </c>
      <c r="T6" s="124">
        <v>0</v>
      </c>
      <c r="U6" s="125">
        <f t="shared" ref="U6:U69" si="1">IF(AND(ISBLANK(R6),ISBLANK(S6),ISBLANK(T6)),"",R6-(S6+T6))</f>
        <v>680</v>
      </c>
      <c r="V6" s="117" t="s">
        <v>201</v>
      </c>
      <c r="W6" s="122" t="s">
        <v>296</v>
      </c>
    </row>
    <row r="7" spans="1:23" ht="25" customHeight="1" x14ac:dyDescent="0.3">
      <c r="A7" s="64">
        <v>3</v>
      </c>
      <c r="B7" s="60" t="str">
        <f t="shared" ref="B7:B70" si="2">IF(J7&lt;&gt;"", $B$5, "")</f>
        <v>BH3282</v>
      </c>
      <c r="C7" s="119" t="str">
        <f t="shared" ref="C7:C70" si="3">IF(J7&lt;&gt;"", $C$5, "")</f>
        <v>Maner</v>
      </c>
      <c r="D7" s="41" t="str">
        <f t="shared" ref="D7:D70" si="4">IF(J7&lt;&gt;"", $D$5, "")</f>
        <v>FN25-26-02488</v>
      </c>
      <c r="E7" s="65">
        <v>45935</v>
      </c>
      <c r="F7" s="38" t="str">
        <f t="shared" ref="F7:F70" si="5">IF(J7&lt;&gt;"", $F$5, "")</f>
        <v>Gautam Kumar</v>
      </c>
      <c r="G7" s="49" t="str">
        <f t="shared" ref="G7:G70" si="6">IF(J7&lt;&gt;"", $G$5, "")</f>
        <v>SF0090739</v>
      </c>
      <c r="H7" s="49" t="str">
        <f t="shared" ref="H7:H70" si="7">IF(J7&lt;&gt;"", $H$5, "")</f>
        <v>Loan Officer</v>
      </c>
      <c r="I7" s="120" t="s">
        <v>256</v>
      </c>
      <c r="J7" s="120" t="s">
        <v>259</v>
      </c>
      <c r="K7" s="120" t="s">
        <v>263</v>
      </c>
      <c r="L7" s="11">
        <v>357434082</v>
      </c>
      <c r="M7" s="65" t="s">
        <v>264</v>
      </c>
      <c r="N7" s="124">
        <v>30000</v>
      </c>
      <c r="O7" s="124">
        <v>680</v>
      </c>
      <c r="P7" s="121" t="s">
        <v>139</v>
      </c>
      <c r="Q7" s="80">
        <v>45671</v>
      </c>
      <c r="R7" s="124">
        <v>680</v>
      </c>
      <c r="S7" s="124">
        <v>0</v>
      </c>
      <c r="T7" s="124">
        <v>0</v>
      </c>
      <c r="U7" s="125">
        <f t="shared" si="1"/>
        <v>680</v>
      </c>
      <c r="V7" s="117" t="s">
        <v>201</v>
      </c>
      <c r="W7" s="122" t="s">
        <v>276</v>
      </c>
    </row>
    <row r="8" spans="1:23" ht="25" customHeight="1" x14ac:dyDescent="0.3">
      <c r="A8" s="64">
        <v>4</v>
      </c>
      <c r="B8" s="60" t="str">
        <f t="shared" si="2"/>
        <v>BH3282</v>
      </c>
      <c r="C8" s="119" t="str">
        <f t="shared" si="3"/>
        <v>Maner</v>
      </c>
      <c r="D8" s="41" t="str">
        <f t="shared" si="4"/>
        <v>FN25-26-02488</v>
      </c>
      <c r="E8" s="65">
        <v>45935</v>
      </c>
      <c r="F8" s="38" t="str">
        <f t="shared" si="5"/>
        <v>Gautam Kumar</v>
      </c>
      <c r="G8" s="49" t="str">
        <f t="shared" si="6"/>
        <v>SF0090739</v>
      </c>
      <c r="H8" s="49" t="str">
        <f t="shared" si="7"/>
        <v>Loan Officer</v>
      </c>
      <c r="I8" s="120" t="s">
        <v>256</v>
      </c>
      <c r="J8" s="120" t="s">
        <v>259</v>
      </c>
      <c r="K8" s="120" t="s">
        <v>263</v>
      </c>
      <c r="L8" s="11">
        <v>357434082</v>
      </c>
      <c r="M8" s="65" t="s">
        <v>264</v>
      </c>
      <c r="N8" s="124">
        <v>30000</v>
      </c>
      <c r="O8" s="124">
        <v>680</v>
      </c>
      <c r="P8" s="121" t="s">
        <v>139</v>
      </c>
      <c r="Q8" s="80">
        <v>45678</v>
      </c>
      <c r="R8" s="124">
        <v>680</v>
      </c>
      <c r="S8" s="124">
        <v>0</v>
      </c>
      <c r="T8" s="124">
        <v>0</v>
      </c>
      <c r="U8" s="125">
        <f t="shared" si="1"/>
        <v>680</v>
      </c>
      <c r="V8" s="117" t="s">
        <v>201</v>
      </c>
      <c r="W8" s="122" t="s">
        <v>297</v>
      </c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30.7265625" style="99" bestFit="1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245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246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192347</v>
      </c>
      <c r="J5" s="38" t="s">
        <v>253</v>
      </c>
      <c r="K5" s="84">
        <v>192347</v>
      </c>
      <c r="L5" s="84" t="s">
        <v>254</v>
      </c>
      <c r="M5" s="38" t="s">
        <v>255</v>
      </c>
      <c r="N5" s="84">
        <v>405882</v>
      </c>
      <c r="O5" s="84" t="s">
        <v>256</v>
      </c>
      <c r="P5" s="84">
        <v>613067</v>
      </c>
      <c r="Q5" s="38" t="s">
        <v>257</v>
      </c>
      <c r="R5" s="38" t="s">
        <v>258</v>
      </c>
      <c r="S5" s="84" t="s">
        <v>259</v>
      </c>
      <c r="T5" s="84" t="s">
        <v>259</v>
      </c>
      <c r="U5" s="84" t="s">
        <v>260</v>
      </c>
      <c r="V5" s="84" t="s">
        <v>261</v>
      </c>
      <c r="W5" s="84">
        <v>0</v>
      </c>
      <c r="X5" s="38" t="s">
        <v>262</v>
      </c>
      <c r="Y5" s="84">
        <v>357434082</v>
      </c>
      <c r="Z5" s="38" t="s">
        <v>263</v>
      </c>
      <c r="AA5" s="108" t="s">
        <v>264</v>
      </c>
      <c r="AB5" s="84">
        <v>30000</v>
      </c>
      <c r="AC5" s="108"/>
      <c r="AD5" s="84">
        <v>50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680</v>
      </c>
      <c r="AK5" s="84">
        <v>680</v>
      </c>
      <c r="AL5" s="108" t="s">
        <v>270</v>
      </c>
      <c r="AM5" s="84">
        <v>26086.62</v>
      </c>
      <c r="AN5" s="112">
        <v>3725.38</v>
      </c>
      <c r="AO5" s="112">
        <v>29812</v>
      </c>
      <c r="AP5" s="112">
        <v>3913.38</v>
      </c>
      <c r="AQ5" s="112">
        <v>61.62</v>
      </c>
      <c r="AR5" s="112">
        <v>3975</v>
      </c>
      <c r="AS5" s="112">
        <v>3913.38</v>
      </c>
      <c r="AT5" s="112">
        <v>61.62</v>
      </c>
      <c r="AU5" s="112">
        <v>3975</v>
      </c>
      <c r="AV5" s="84">
        <v>66</v>
      </c>
      <c r="AW5" s="84"/>
      <c r="AX5" s="84"/>
      <c r="AY5" s="108"/>
      <c r="AZ5" s="84"/>
      <c r="BA5" s="84"/>
      <c r="BB5" s="84" t="s">
        <v>271</v>
      </c>
      <c r="BC5" s="84"/>
      <c r="BD5" s="108"/>
      <c r="BE5" s="84">
        <v>0</v>
      </c>
      <c r="BF5" s="38" t="s">
        <v>259</v>
      </c>
      <c r="BG5" s="84" t="s">
        <v>272</v>
      </c>
      <c r="BH5" s="114" t="s">
        <v>273</v>
      </c>
      <c r="BI5" s="38" t="s">
        <v>110</v>
      </c>
      <c r="BJ5" s="85">
        <v>45935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2720</v>
      </c>
      <c r="BQ5" s="117" t="s">
        <v>201</v>
      </c>
      <c r="BR5" s="118" t="s">
        <v>298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2025-10-08T05:31:18Z</dcterms:modified>
</cp:coreProperties>
</file>