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13_ncr:1_{94B4FF95-C2B3-49DA-991B-D032462B6DA1}" xr6:coauthVersionLast="47" xr6:coauthVersionMax="47" xr10:uidLastSave="{8E32B906-44B2-431E-B273-65483286C5C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2" i="20" s="1"/>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<sst xmlns="http://schemas.openxmlformats.org/spreadsheetml/2006/main" count="435" uniqueCount="302">
  <si>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</si>
  <si>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</si>
  <si>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</si>
  <si>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</si>
  <si>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</si>
  <si>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</si>
  <si>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</si>
  <si>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</si>
  <si>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</si>
  <si>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</si>
  <si>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</si>
  <si>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</si>
  <si>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</si>
  <si>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</si>
  <si>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</si>
  <si>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</si>
  <si>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</si>
  <si>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</si>
  <si>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</si>
  <si>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</si>
  <si>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</si>
  <si>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</si>
  <si>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</si>
  <si>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</si>
  <si>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</si>
  <si>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</si>
  <si>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</si>
  <si>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</si>
  <si>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</si>
  <si>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</si>
  <si>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</si>
  <si>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</si>
  <si>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</si>
  <si>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</si>
  <si>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</si>
  <si>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</si>
  <si>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</si>
  <si>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</si>
  <si>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</si>
  <si>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</si>
  <si>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</si>
  <si>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</si>
  <si>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</si>
  <si>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</si>
  <si>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</si>
  <si>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</si>
  <si>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</si>
  <si>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</si>
  <si>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</si>
  <si>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</si>
  <si>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</si>
  <si>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</si>
  <si>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</si>
  <si>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</si>
  <si>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</si>
  <si>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</si>
  <si>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</si>
  <si>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</si>
  <si>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</si>
  <si>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</si>
  <si>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</si>
  <si>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</si>
  <si>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</si>
  <si>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</si>
  <si>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</si>
  <si>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</si>
  <si>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</si>
  <si>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</si>
  <si>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</si>
  <si>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</si>
  <si>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</si>
  <si>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</si>
  <si>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</si>
  <si>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</si>
  <si>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</si>
  <si>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</si>
  <si>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</si>
  <si>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</si>
  <si>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</si>
  <si>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</si>
  <si>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</si>
  <si>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</si>
  <si>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</si>
  <si>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</si>
  <si>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</si>
  <si>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</si>
  <si>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</si>
  <si>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</si>
  <si>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</si>
  <si>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</si>
  <si>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</si>
  <si>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</si>
  <si>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</si>
  <si>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</si>
  <si>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</si>
  <si>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</si>
  <si>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</si>
  <si>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</si>
  <si>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</si>
  <si>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</si>
  <si>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</si>
  <si>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</si>
  <si>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</si>
  <si>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</si>
  <si>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</si>
  <si>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</si>
  <si>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</si>
  <si>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</si>
  <si>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</si>
  <si>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</si>
  <si>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</si>
  <si>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</si>
  <si>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</si>
  <si>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</si>
  <si>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</si>
  <si>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</si>
  <si>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</si>
  <si>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</si>
  <si>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</si>
  <si>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</si>
  <si>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</si>
  <si>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</si>
  <si>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</si>
  <si>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</si>
  <si>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</si>
  <si>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</si>
  <si>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</si>
  <si>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</si>
  <si>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</si>
  <si>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</si>
  <si>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</si>
  <si>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</si>
  <si>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</si>
  <si>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</si>
  <si>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</si>
  <si>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</si>
  <si>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</si>
  <si>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</si>
  <si>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</si>
  <si>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</si>
  <si>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</si>
  <si>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</si>
  <si>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</si>
  <si>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</si>
  <si>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</si>
  <si>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</si>
  <si>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</si>
  <si>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</si>
  <si>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</si>
  <si>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</si>
  <si>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</si>
  <si>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</si>
  <si>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</si>
  <si>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</si>
  <si>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</si>
  <si>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</si>
  <si>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</si>
  <si>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</si>
  <si>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</si>
  <si>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</si>
  <si>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</si>
  <si>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</si>
  <si>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</si>
  <si>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</si>
  <si>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</si>
  <si>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</si>
  <si>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</si>
  <si>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</si>
  <si>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</si>
  <si>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</si>
  <si>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</si>
  <si>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</si>
  <si>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</si>
  <si>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</si>
  <si>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</si>
  <si>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</si>
  <si>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</si>
  <si>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</si>
  <si>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</si>
  <si>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</si>
  <si>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</si>
  <si>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</si>
  <si>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</si>
  <si>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</si>
  <si>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</si>
  <si>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</si>
  <si>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</si>
  <si>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</si>
  <si>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</si>
  <si>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</si>
  <si>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</si>
  <si>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</si>
  <si>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</si>
  <si>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</si>
  <si>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</si>
  <si>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</si>
  <si>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</si>
  <si>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</si>
  <si>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</si>
  <si>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</si>
  <si>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</si>
  <si>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</si>
  <si>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</si>
  <si>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</si>
  <si>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</si>
  <si>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</si>
  <si>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</si>
  <si>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</si>
  <si>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</si>
  <si>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</si>
  <si>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</si>
  <si>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</si>
  <si>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</si>
  <si>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</si>
  <si>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</si>
  <si>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</si>
  <si>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</si>
  <si>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</si>
  <si>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</si>
  <si>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</si>
  <si>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</si>
  <si>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</si>
  <si>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</si>
  <si>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</si>
  <si>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</si>
  <si>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</si>
  <si>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</si>
  <si>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</si>
  <si>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</si>
  <si>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</si>
  <si>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</si>
  <si>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</si>
  <si>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</si>
  <si>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</si>
  <si>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</si>
  <si>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</si>
  <si>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</si>
  <si>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</si>
  <si>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</si>
  <si>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</si>
  <si>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</si>
  <si>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</si>
  <si>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</si>
  <si>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</si>
  <si>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</si>
  <si>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</si>
  <si>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</si>
  <si>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</si>
  <si>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</si>
  <si>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</si>
  <si>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</si>
  <si>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Khatushyam</t>
  </si>
  <si>
    <t>Losal</t>
  </si>
  <si>
    <t>RJ3058</t>
  </si>
  <si>
    <t>Degana</t>
  </si>
  <si>
    <t>Jhagarwas</t>
  </si>
  <si>
    <t>SF0097829</t>
  </si>
  <si>
    <t>Subhash Chandra</t>
  </si>
  <si>
    <t>Jhagarwas C1</t>
  </si>
  <si>
    <t>Jhagarwas C1 Sundar1</t>
  </si>
  <si>
    <t>Chetana</t>
  </si>
  <si>
    <t>SSF2531270</t>
  </si>
  <si>
    <t>SC</t>
  </si>
  <si>
    <t>HINDU</t>
  </si>
  <si>
    <t>Agriculture &amp; Farming</t>
  </si>
  <si>
    <t>SUVATI DEVI</t>
  </si>
  <si>
    <t>8302191296</t>
  </si>
  <si>
    <t>20-Jan-2024</t>
  </si>
  <si>
    <t>09</t>
  </si>
  <si>
    <t>2</t>
  </si>
  <si>
    <t>29 Mar 2022</t>
  </si>
  <si>
    <t>&gt; 2 to 4 Years</t>
  </si>
  <si>
    <t>12-Mar-2024</t>
  </si>
  <si>
    <t>25-Jul-2025</t>
  </si>
  <si>
    <t>Open</t>
  </si>
  <si>
    <t>31-Dec-2024</t>
  </si>
  <si>
    <t>Ashutosh Jangid/SF0076585</t>
  </si>
  <si>
    <t>Karan Singh Nathawat</t>
  </si>
  <si>
    <t>SF0077207</t>
  </si>
  <si>
    <t>Loan Officer</t>
  </si>
  <si>
    <t>FN25-26-02498</t>
  </si>
  <si>
    <t>Borrower Name:- SUVATI DEVI (354773556)  was paid her EMI Amount of Rs. 2780/- on 09-April-2024. but the LO Karan Singh Nathawat/SF0077207 EMI amount was not posted in FIMO.</t>
  </si>
  <si>
    <t>Borrower Name:- SUVATI DEVI (354773556)  was paid her EMI Amount of Rs. 2780/- on 14-May-2024. but the LO Karan Singh Nathawat/SF0077207 EMI amount was not posted in FIMO.</t>
  </si>
  <si>
    <t>Borrower Name:- SUVATI DEVI (354773556)  was paid her EMI Amount of Rs. 2780/- on 11-June-2024. but the LO Karan Singh Nathawat/SF0077207 EMI amount was not posted in FIMO.</t>
  </si>
  <si>
    <t>Borrower Name:- SUVATI DEVI (354773556)  was paid her EMI Amount of Rs. 2780/- on 09-July-2024. but the LO Karan Singh Nathawat/SF0077207 EMI amount was not posted in FIMO.</t>
  </si>
  <si>
    <t>Borrower Name:- SUVATI DEVI (354773556)  was paid her EMI Amount of Rs. 2780/- on 13-Aug-2024. but the LO Karan Singh Nathawat/SF0077207 EMI amount was not posted in FIMO.</t>
  </si>
  <si>
    <t>Borrower Name:- SUVATI DEVI (354773556)  was paid her EMI Amount of Rs. 2780/- on 19-Sep-2024. but the LO Karan Singh Nathawat/SF0077207 EMI amount was not posted in FIMO.</t>
  </si>
  <si>
    <t>Borrower Name:- SUVATI DEVI (354773556)  was paid her EMI Amount of Rs. 2780/- on 08-Oct-2024. but the LO Karan Singh Nathawat/SF0077207 EMI amount was not posted in FIMO.</t>
  </si>
  <si>
    <t>Borrower Name:- SUVATI DEVI (354773556)  was paid her EMI Amount of Rs. 2780/- on 12-Nov-2024. but the LO Karan Singh Nathawat/SF0077207 EMI amount was not posted in FIMO.</t>
  </si>
  <si>
    <t>Borrower Name:- SUVATI DEVI (354773556)  was paid her EMI Amount of Rs. 2780/- on 10-Dec-2024. but the LO Karan Singh Nathawat/SF0077207 EMI amount was not posted in FIMO.</t>
  </si>
  <si>
    <t>Borrower Name:- SUVATI DEVI (354773556)  was paid her EMI Amount of Rs. 2780/- on 14-Jan-2025. but the LO Karan Singh Nathawat/SF0077207 EMI amount was not posted in FIMO.</t>
  </si>
  <si>
    <t>Borrower Name:- SUVATI DEVI (354773556)  was paid her EMI Amount of Rs. 2780/- on 11-Feb-2025. but the LO Karan Singh Nathawat/SF0077207 EMI amount was not posted in FIMO.</t>
  </si>
  <si>
    <t>CSS</t>
  </si>
  <si>
    <t>Balveer Singh/SF0088632</t>
  </si>
  <si>
    <t>Jitendra Kumar Tyagi/SF0082658</t>
  </si>
  <si>
    <t>Suresh Kumar Yadav/SF0080719</t>
  </si>
  <si>
    <t>Resigned-Exited</t>
  </si>
  <si>
    <t>Completed-Report Submitted</t>
  </si>
  <si>
    <t>Dear Team,
As per the findings of the CSS Team, verification conducted by the Audit team in Oct' 2025, it was observed that a fraud amounting to Rs. 30,580/- has taken place. Specifically, the Loan Officer,Karan Singh Nathawat/SF0077207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30.580/-, and again failed to record these transactions in FIMO."</t>
  </si>
  <si>
    <t>Borrower Name:-SUVATI DEVI (354773556) was paid her EMI Amount of Total Rs. 30580/- 
1. On Date 09-04-2024 Rs. 2780/-
2. On Date 14-05-2024 Rs. 2780/- 
3. On Date 11-06-2024 Rs. 2780/- 
4. On Date 09-07-2024 Rs. 2780/-
5. On Date 13-08-2024 Rs. 2780/-
6. On Date 10-09-2024 Rs. 2780/- 
7. On Date 08-10-2024 Rs. 2780/- 
8. On Date 12-11-2024 Rs. 2780/- 
9. On Date 10-12-2024 Rs. 2780/- 
10. On Date 14-01-205 Rs. 2780/-
11 On Date 11-0-2025 Rs. 2780/-
but the LO Karan Singh Nathawat/SF0077207 EMI amount was not posted in FIMO.
Note:- Borrower Provied Written Statment</t>
  </si>
  <si>
    <t>FIR Not Filled</t>
  </si>
  <si>
    <t>Anil Kumar/SF0084967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</si>
</sst>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242424"/>
      <name val="Aptos Narrow"/>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2" fontId="34"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I1" zoomScaleNormal="100" workbookViewId="0">
      <selection activeCell="K5" sqref="K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RJ3058</v>
      </c>
      <c r="D5" s="63" t="str">
        <f>IF('Physical Cash at Safe'!D28="Yes", 'Physical Cash at Safe'!A4, 'Borrower Wise Details'!C5)</f>
        <v>Degana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45930</v>
      </c>
      <c r="H5" s="107" t="s">
        <v>292</v>
      </c>
      <c r="I5" s="61">
        <v>45939</v>
      </c>
      <c r="J5" s="74" t="str">
        <f>IF('Physical Cash at Safe'!D28="Yes",'Physical Cash at Safe'!E28,IF('Borrower Wise Details'!D5&lt;&gt;"",'Borrower Wise Details'!D5,""))</f>
        <v>FN25-26-02498</v>
      </c>
      <c r="K5" s="81">
        <v>1</v>
      </c>
      <c r="L5" s="82">
        <v>30580</v>
      </c>
      <c r="M5" s="82">
        <v>0</v>
      </c>
      <c r="N5" s="131" t="s">
        <v>301</v>
      </c>
      <c r="O5" s="82" t="s">
        <v>293</v>
      </c>
      <c r="P5" s="82" t="s">
        <v>294</v>
      </c>
      <c r="Q5" s="82" t="s">
        <v>295</v>
      </c>
      <c r="R5" s="75" t="str">
        <f>IF('Physical Cash at Safe'!$D$28="Yes", 'Physical Cash at Safe'!$A$28, IF('Borrower Wise Details'!F5&lt;&gt;"", 'Borrower Wise Details'!F5, ""))</f>
        <v>Karan Singh Nathawat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SF0077207</v>
      </c>
      <c r="U5" s="77" t="s">
        <v>296</v>
      </c>
      <c r="V5" s="61">
        <v>45867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297</v>
      </c>
      <c r="Z5" s="61">
        <v>45939</v>
      </c>
      <c r="AA5" s="61">
        <v>45940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30580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30580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45941</v>
      </c>
      <c r="AH5" s="70" t="s">
        <v>298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RJ3058</v>
      </c>
      <c r="C5" s="50" t="str">
        <f>IF('Fraud Investigation Report'!D5="", "", 'Fraud Investigation Report'!D5)</f>
        <v>Degana</v>
      </c>
      <c r="D5" s="68" t="str">
        <f>IF(OR('Fraud Investigation Report'!R5="", 'Fraud Investigation Report'!R5=0), "", 'Fraud Investigation Report'!R5)</f>
        <v>Karan Singh Nathawat</v>
      </c>
      <c r="E5" s="68" t="str">
        <f>IF(OR('Fraud Investigation Report'!T5="", 'Fraud Investigation Report'!T5=0), "", 'Fraud Investigation Report'!T5)</f>
        <v>SF0077207</v>
      </c>
      <c r="F5" s="68" t="str">
        <f>IF(OR('Fraud Investigation Report'!S5="", 'Fraud Investigation Report'!S5=0), "", 'Fraud Investigation Report'!S5)</f>
        <v>Loan Officer</v>
      </c>
      <c r="G5" s="50" t="str">
        <f>IF('Fraud Investigation Report'!J5="", "", 'Fraud Investigation Report'!J5)</f>
        <v>FN25-26-02498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30580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30580</v>
      </c>
      <c r="O5" s="69">
        <f>IF('Fraud Investigation Report'!AD5="", "", 'Fraud Investigation Report'!AD5)</f>
        <v>0</v>
      </c>
      <c r="P5" s="126">
        <f>IF(AND(N5="", O5=""), "", IF(O5="", N5, N5 - IF(ISNUMBER(O5), O5, 0)))</f>
        <v>30580</v>
      </c>
      <c r="Q5" s="49"/>
      <c r="R5" s="84" t="s">
        <v>300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40.049999999999997" customHeight="1" x14ac:dyDescent="0.3">
      <c r="A30" s="127"/>
      <c r="B30" s="127"/>
      <c r="C30" s="128"/>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3" zoomScale="90" zoomScaleNormal="90" workbookViewId="0">
      <selection activeCell="V8" sqref="V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RJ3058</v>
      </c>
      <c r="C5" s="119" t="str">
        <f>IF('Loan Outstanding Report'!$H$5="", "", 'Loan Outstanding Report'!$H$5)</f>
        <v>Degana</v>
      </c>
      <c r="D5" s="41" t="s">
        <v>280</v>
      </c>
      <c r="E5" s="65">
        <v>45932</v>
      </c>
      <c r="F5" s="38" t="s">
        <v>277</v>
      </c>
      <c r="G5" s="49" t="s">
        <v>278</v>
      </c>
      <c r="H5" s="49" t="s">
        <v>279</v>
      </c>
      <c r="I5" s="120" t="s">
        <v>258</v>
      </c>
      <c r="J5" s="120" t="s">
        <v>261</v>
      </c>
      <c r="K5" s="120" t="s">
        <v>265</v>
      </c>
      <c r="L5" s="11">
        <v>354773556</v>
      </c>
      <c r="M5" s="65" t="s">
        <v>267</v>
      </c>
      <c r="N5" s="124">
        <v>52000</v>
      </c>
      <c r="O5" s="124">
        <v>2780</v>
      </c>
      <c r="P5" s="121" t="s">
        <v>139</v>
      </c>
      <c r="Q5" s="80">
        <v>45391</v>
      </c>
      <c r="R5" s="124">
        <v>2780</v>
      </c>
      <c r="S5" s="124">
        <v>0</v>
      </c>
      <c r="T5" s="124">
        <v>0</v>
      </c>
      <c r="U5" s="125">
        <f t="shared" ref="U5" si="0">IF(AND(ISBLANK(R5),ISBLANK(S5),ISBLANK(T5)),"",R5-(S5+T5))</f>
        <v>2780</v>
      </c>
      <c r="V5" s="117" t="s">
        <v>202</v>
      </c>
      <c r="W5" s="122" t="s">
        <v>281</v>
      </c>
    </row>
    <row r="6" spans="1:23" ht="25.05" customHeight="1" x14ac:dyDescent="0.3">
      <c r="A6" s="64">
        <v>2</v>
      </c>
      <c r="B6" s="60" t="str">
        <f>IF(J6&lt;&gt;"", $B$5, "")</f>
        <v>RJ3058</v>
      </c>
      <c r="C6" s="119" t="str">
        <f>IF(J6&lt;&gt;"", $C$5, "")</f>
        <v>Degana</v>
      </c>
      <c r="D6" s="41" t="str">
        <f>IF(J6&lt;&gt;"", $D$5, "")</f>
        <v>FN25-26-02498</v>
      </c>
      <c r="E6" s="65">
        <v>45932</v>
      </c>
      <c r="F6" s="38" t="s">
        <v>277</v>
      </c>
      <c r="G6" s="49" t="s">
        <v>278</v>
      </c>
      <c r="H6" s="49" t="s">
        <v>279</v>
      </c>
      <c r="I6" s="120" t="s">
        <v>258</v>
      </c>
      <c r="J6" s="120" t="s">
        <v>261</v>
      </c>
      <c r="K6" s="120" t="s">
        <v>265</v>
      </c>
      <c r="L6" s="11">
        <v>354773556</v>
      </c>
      <c r="M6" s="65" t="s">
        <v>267</v>
      </c>
      <c r="N6" s="124">
        <v>52000</v>
      </c>
      <c r="O6" s="124">
        <v>2780</v>
      </c>
      <c r="P6" s="121" t="s">
        <v>139</v>
      </c>
      <c r="Q6" s="80">
        <v>45426</v>
      </c>
      <c r="R6" s="124">
        <v>2780</v>
      </c>
      <c r="S6" s="124">
        <v>0</v>
      </c>
      <c r="T6" s="124">
        <v>0</v>
      </c>
      <c r="U6" s="125">
        <f t="shared" ref="U6:U69" si="1">IF(AND(ISBLANK(R6),ISBLANK(S6),ISBLANK(T6)),"",R6-(S6+T6))</f>
        <v>2780</v>
      </c>
      <c r="V6" s="117" t="s">
        <v>202</v>
      </c>
      <c r="W6" s="122" t="s">
        <v>282</v>
      </c>
    </row>
    <row r="7" spans="1:23" ht="25.05" customHeight="1" x14ac:dyDescent="0.3">
      <c r="A7" s="64">
        <v>3</v>
      </c>
      <c r="B7" s="60" t="str">
        <f t="shared" ref="B7:B70" si="2">IF(J7&lt;&gt;"", $B$5, "")</f>
        <v>RJ3058</v>
      </c>
      <c r="C7" s="119" t="str">
        <f t="shared" ref="C7:C70" si="3">IF(J7&lt;&gt;"", $C$5, "")</f>
        <v>Degana</v>
      </c>
      <c r="D7" s="41" t="str">
        <f t="shared" ref="D7:D70" si="4">IF(J7&lt;&gt;"", $D$5, "")</f>
        <v>FN25-26-02498</v>
      </c>
      <c r="E7" s="65">
        <v>45932</v>
      </c>
      <c r="F7" s="38" t="s">
        <v>277</v>
      </c>
      <c r="G7" s="49" t="s">
        <v>278</v>
      </c>
      <c r="H7" s="49" t="s">
        <v>279</v>
      </c>
      <c r="I7" s="120" t="s">
        <v>258</v>
      </c>
      <c r="J7" s="120" t="s">
        <v>261</v>
      </c>
      <c r="K7" s="120" t="s">
        <v>265</v>
      </c>
      <c r="L7" s="11">
        <v>354773556</v>
      </c>
      <c r="M7" s="65" t="s">
        <v>267</v>
      </c>
      <c r="N7" s="124">
        <v>52000</v>
      </c>
      <c r="O7" s="124">
        <v>2780</v>
      </c>
      <c r="P7" s="121" t="s">
        <v>139</v>
      </c>
      <c r="Q7" s="80">
        <v>45454</v>
      </c>
      <c r="R7" s="124">
        <v>2780</v>
      </c>
      <c r="S7" s="124">
        <v>0</v>
      </c>
      <c r="T7" s="124">
        <v>0</v>
      </c>
      <c r="U7" s="125">
        <f t="shared" si="1"/>
        <v>2780</v>
      </c>
      <c r="V7" s="117" t="s">
        <v>202</v>
      </c>
      <c r="W7" s="122" t="s">
        <v>283</v>
      </c>
    </row>
    <row r="8" spans="1:23" ht="25.05" customHeight="1" x14ac:dyDescent="0.3">
      <c r="A8" s="64">
        <v>4</v>
      </c>
      <c r="B8" s="60" t="str">
        <f t="shared" si="2"/>
        <v>RJ3058</v>
      </c>
      <c r="C8" s="119" t="str">
        <f t="shared" si="3"/>
        <v>Degana</v>
      </c>
      <c r="D8" s="41" t="str">
        <f t="shared" si="4"/>
        <v>FN25-26-02498</v>
      </c>
      <c r="E8" s="65">
        <v>45932</v>
      </c>
      <c r="F8" s="38" t="s">
        <v>277</v>
      </c>
      <c r="G8" s="49" t="s">
        <v>278</v>
      </c>
      <c r="H8" s="49" t="s">
        <v>279</v>
      </c>
      <c r="I8" s="120" t="s">
        <v>258</v>
      </c>
      <c r="J8" s="120" t="s">
        <v>261</v>
      </c>
      <c r="K8" s="120" t="s">
        <v>265</v>
      </c>
      <c r="L8" s="11">
        <v>354773556</v>
      </c>
      <c r="M8" s="65" t="s">
        <v>267</v>
      </c>
      <c r="N8" s="124">
        <v>52000</v>
      </c>
      <c r="O8" s="124">
        <v>2780</v>
      </c>
      <c r="P8" s="121" t="s">
        <v>139</v>
      </c>
      <c r="Q8" s="80">
        <v>45482</v>
      </c>
      <c r="R8" s="124">
        <v>2780</v>
      </c>
      <c r="S8" s="124">
        <v>0</v>
      </c>
      <c r="T8" s="124">
        <v>0</v>
      </c>
      <c r="U8" s="125">
        <f t="shared" si="1"/>
        <v>2780</v>
      </c>
      <c r="V8" s="117" t="s">
        <v>202</v>
      </c>
      <c r="W8" s="122" t="s">
        <v>284</v>
      </c>
    </row>
    <row r="9" spans="1:23" ht="25.05" customHeight="1" x14ac:dyDescent="0.3">
      <c r="A9" s="64">
        <v>5</v>
      </c>
      <c r="B9" s="60" t="str">
        <f t="shared" si="2"/>
        <v>RJ3058</v>
      </c>
      <c r="C9" s="119" t="str">
        <f t="shared" si="3"/>
        <v>Degana</v>
      </c>
      <c r="D9" s="41" t="str">
        <f t="shared" si="4"/>
        <v>FN25-26-02498</v>
      </c>
      <c r="E9" s="65">
        <v>45932</v>
      </c>
      <c r="F9" s="38" t="s">
        <v>277</v>
      </c>
      <c r="G9" s="49" t="s">
        <v>278</v>
      </c>
      <c r="H9" s="49" t="s">
        <v>279</v>
      </c>
      <c r="I9" s="120" t="s">
        <v>258</v>
      </c>
      <c r="J9" s="120" t="s">
        <v>261</v>
      </c>
      <c r="K9" s="120" t="s">
        <v>265</v>
      </c>
      <c r="L9" s="11">
        <v>354773556</v>
      </c>
      <c r="M9" s="65" t="s">
        <v>267</v>
      </c>
      <c r="N9" s="124">
        <v>52000</v>
      </c>
      <c r="O9" s="124">
        <v>2780</v>
      </c>
      <c r="P9" s="121" t="s">
        <v>139</v>
      </c>
      <c r="Q9" s="80">
        <v>45517</v>
      </c>
      <c r="R9" s="124">
        <v>2780</v>
      </c>
      <c r="S9" s="124">
        <v>0</v>
      </c>
      <c r="T9" s="124">
        <v>0</v>
      </c>
      <c r="U9" s="125">
        <f t="shared" si="1"/>
        <v>2780</v>
      </c>
      <c r="V9" s="117" t="s">
        <v>202</v>
      </c>
      <c r="W9" s="122" t="s">
        <v>285</v>
      </c>
    </row>
    <row r="10" spans="1:23" ht="25.05" customHeight="1" x14ac:dyDescent="0.3">
      <c r="A10" s="64">
        <v>6</v>
      </c>
      <c r="B10" s="60" t="str">
        <f t="shared" si="2"/>
        <v>RJ3058</v>
      </c>
      <c r="C10" s="119" t="str">
        <f t="shared" si="3"/>
        <v>Degana</v>
      </c>
      <c r="D10" s="41" t="str">
        <f t="shared" si="4"/>
        <v>FN25-26-02498</v>
      </c>
      <c r="E10" s="65">
        <v>45932</v>
      </c>
      <c r="F10" s="38" t="s">
        <v>277</v>
      </c>
      <c r="G10" s="49" t="s">
        <v>278</v>
      </c>
      <c r="H10" s="49" t="s">
        <v>279</v>
      </c>
      <c r="I10" s="120" t="s">
        <v>258</v>
      </c>
      <c r="J10" s="120" t="s">
        <v>261</v>
      </c>
      <c r="K10" s="120" t="s">
        <v>265</v>
      </c>
      <c r="L10" s="11">
        <v>354773556</v>
      </c>
      <c r="M10" s="65" t="s">
        <v>267</v>
      </c>
      <c r="N10" s="124">
        <v>52000</v>
      </c>
      <c r="O10" s="124">
        <v>2780</v>
      </c>
      <c r="P10" s="121" t="s">
        <v>139</v>
      </c>
      <c r="Q10" s="80">
        <v>45554</v>
      </c>
      <c r="R10" s="124">
        <v>2780</v>
      </c>
      <c r="S10" s="124">
        <v>0</v>
      </c>
      <c r="T10" s="124">
        <v>0</v>
      </c>
      <c r="U10" s="125">
        <f t="shared" si="1"/>
        <v>2780</v>
      </c>
      <c r="V10" s="117" t="s">
        <v>202</v>
      </c>
      <c r="W10" s="122" t="s">
        <v>286</v>
      </c>
    </row>
    <row r="11" spans="1:23" ht="25.05" customHeight="1" x14ac:dyDescent="0.3">
      <c r="A11" s="64">
        <v>7</v>
      </c>
      <c r="B11" s="60" t="str">
        <f t="shared" si="2"/>
        <v>RJ3058</v>
      </c>
      <c r="C11" s="119" t="str">
        <f t="shared" si="3"/>
        <v>Degana</v>
      </c>
      <c r="D11" s="41" t="str">
        <f t="shared" si="4"/>
        <v>FN25-26-02498</v>
      </c>
      <c r="E11" s="65">
        <v>45932</v>
      </c>
      <c r="F11" s="38" t="s">
        <v>277</v>
      </c>
      <c r="G11" s="49" t="s">
        <v>278</v>
      </c>
      <c r="H11" s="49" t="s">
        <v>279</v>
      </c>
      <c r="I11" s="120" t="s">
        <v>258</v>
      </c>
      <c r="J11" s="120" t="s">
        <v>261</v>
      </c>
      <c r="K11" s="120" t="s">
        <v>265</v>
      </c>
      <c r="L11" s="11">
        <v>354773556</v>
      </c>
      <c r="M11" s="65" t="s">
        <v>267</v>
      </c>
      <c r="N11" s="124">
        <v>52000</v>
      </c>
      <c r="O11" s="124">
        <v>2780</v>
      </c>
      <c r="P11" s="121" t="s">
        <v>139</v>
      </c>
      <c r="Q11" s="80">
        <v>45573</v>
      </c>
      <c r="R11" s="124">
        <v>2780</v>
      </c>
      <c r="S11" s="124">
        <v>0</v>
      </c>
      <c r="T11" s="124">
        <v>0</v>
      </c>
      <c r="U11" s="125">
        <f t="shared" si="1"/>
        <v>2780</v>
      </c>
      <c r="V11" s="117" t="s">
        <v>202</v>
      </c>
      <c r="W11" s="122" t="s">
        <v>287</v>
      </c>
    </row>
    <row r="12" spans="1:23" ht="25.05" customHeight="1" x14ac:dyDescent="0.3">
      <c r="A12" s="64">
        <v>8</v>
      </c>
      <c r="B12" s="60" t="str">
        <f t="shared" si="2"/>
        <v>RJ3058</v>
      </c>
      <c r="C12" s="119" t="str">
        <f t="shared" si="3"/>
        <v>Degana</v>
      </c>
      <c r="D12" s="41" t="str">
        <f t="shared" si="4"/>
        <v>FN25-26-02498</v>
      </c>
      <c r="E12" s="65">
        <v>45932</v>
      </c>
      <c r="F12" s="38" t="s">
        <v>277</v>
      </c>
      <c r="G12" s="49" t="s">
        <v>278</v>
      </c>
      <c r="H12" s="49" t="s">
        <v>279</v>
      </c>
      <c r="I12" s="120" t="s">
        <v>258</v>
      </c>
      <c r="J12" s="120" t="s">
        <v>261</v>
      </c>
      <c r="K12" s="120" t="s">
        <v>265</v>
      </c>
      <c r="L12" s="11">
        <v>354773556</v>
      </c>
      <c r="M12" s="65" t="s">
        <v>267</v>
      </c>
      <c r="N12" s="124">
        <v>52000</v>
      </c>
      <c r="O12" s="124">
        <v>2780</v>
      </c>
      <c r="P12" s="121" t="s">
        <v>139</v>
      </c>
      <c r="Q12" s="80">
        <v>45608</v>
      </c>
      <c r="R12" s="124">
        <v>2780</v>
      </c>
      <c r="S12" s="124">
        <v>0</v>
      </c>
      <c r="T12" s="124">
        <v>0</v>
      </c>
      <c r="U12" s="125">
        <f t="shared" si="1"/>
        <v>2780</v>
      </c>
      <c r="V12" s="117" t="s">
        <v>202</v>
      </c>
      <c r="W12" s="122" t="s">
        <v>288</v>
      </c>
    </row>
    <row r="13" spans="1:23" ht="25.05" customHeight="1" x14ac:dyDescent="0.3">
      <c r="A13" s="64">
        <v>9</v>
      </c>
      <c r="B13" s="60" t="str">
        <f t="shared" si="2"/>
        <v>RJ3058</v>
      </c>
      <c r="C13" s="119" t="str">
        <f t="shared" si="3"/>
        <v>Degana</v>
      </c>
      <c r="D13" s="41" t="str">
        <f t="shared" si="4"/>
        <v>FN25-26-02498</v>
      </c>
      <c r="E13" s="65">
        <v>45932</v>
      </c>
      <c r="F13" s="38" t="s">
        <v>277</v>
      </c>
      <c r="G13" s="49" t="s">
        <v>278</v>
      </c>
      <c r="H13" s="49" t="s">
        <v>279</v>
      </c>
      <c r="I13" s="120" t="s">
        <v>258</v>
      </c>
      <c r="J13" s="120" t="s">
        <v>261</v>
      </c>
      <c r="K13" s="120" t="s">
        <v>265</v>
      </c>
      <c r="L13" s="11">
        <v>354773556</v>
      </c>
      <c r="M13" s="65" t="s">
        <v>267</v>
      </c>
      <c r="N13" s="124">
        <v>52000</v>
      </c>
      <c r="O13" s="124">
        <v>2780</v>
      </c>
      <c r="P13" s="121" t="s">
        <v>139</v>
      </c>
      <c r="Q13" s="80">
        <v>45636</v>
      </c>
      <c r="R13" s="124">
        <v>2780</v>
      </c>
      <c r="S13" s="124">
        <v>0</v>
      </c>
      <c r="T13" s="124">
        <v>0</v>
      </c>
      <c r="U13" s="125">
        <f t="shared" si="1"/>
        <v>2780</v>
      </c>
      <c r="V13" s="117" t="s">
        <v>202</v>
      </c>
      <c r="W13" s="122" t="s">
        <v>289</v>
      </c>
    </row>
    <row r="14" spans="1:23" ht="25.05" customHeight="1" x14ac:dyDescent="0.3">
      <c r="A14" s="64">
        <v>10</v>
      </c>
      <c r="B14" s="60" t="str">
        <f t="shared" si="2"/>
        <v>RJ3058</v>
      </c>
      <c r="C14" s="119" t="str">
        <f t="shared" si="3"/>
        <v>Degana</v>
      </c>
      <c r="D14" s="41" t="str">
        <f t="shared" si="4"/>
        <v>FN25-26-02498</v>
      </c>
      <c r="E14" s="65">
        <v>45932</v>
      </c>
      <c r="F14" s="38" t="s">
        <v>277</v>
      </c>
      <c r="G14" s="49" t="s">
        <v>278</v>
      </c>
      <c r="H14" s="49" t="s">
        <v>279</v>
      </c>
      <c r="I14" s="120" t="s">
        <v>258</v>
      </c>
      <c r="J14" s="120" t="s">
        <v>261</v>
      </c>
      <c r="K14" s="120" t="s">
        <v>265</v>
      </c>
      <c r="L14" s="11">
        <v>354773556</v>
      </c>
      <c r="M14" s="65" t="s">
        <v>267</v>
      </c>
      <c r="N14" s="124">
        <v>52000</v>
      </c>
      <c r="O14" s="124">
        <v>2780</v>
      </c>
      <c r="P14" s="121" t="s">
        <v>139</v>
      </c>
      <c r="Q14" s="80">
        <v>45671</v>
      </c>
      <c r="R14" s="124">
        <v>2780</v>
      </c>
      <c r="S14" s="124">
        <v>0</v>
      </c>
      <c r="T14" s="124">
        <v>0</v>
      </c>
      <c r="U14" s="125">
        <f t="shared" si="1"/>
        <v>2780</v>
      </c>
      <c r="V14" s="117" t="s">
        <v>202</v>
      </c>
      <c r="W14" s="122" t="s">
        <v>290</v>
      </c>
    </row>
    <row r="15" spans="1:23" ht="25.05" customHeight="1" x14ac:dyDescent="0.3">
      <c r="A15" s="64">
        <v>11</v>
      </c>
      <c r="B15" s="60" t="str">
        <f t="shared" si="2"/>
        <v>RJ3058</v>
      </c>
      <c r="C15" s="119" t="str">
        <f t="shared" si="3"/>
        <v>Degana</v>
      </c>
      <c r="D15" s="41" t="str">
        <f t="shared" si="4"/>
        <v>FN25-26-02498</v>
      </c>
      <c r="E15" s="65">
        <v>45932</v>
      </c>
      <c r="F15" s="38" t="s">
        <v>277</v>
      </c>
      <c r="G15" s="49" t="s">
        <v>278</v>
      </c>
      <c r="H15" s="49" t="s">
        <v>279</v>
      </c>
      <c r="I15" s="120" t="s">
        <v>258</v>
      </c>
      <c r="J15" s="120" t="s">
        <v>261</v>
      </c>
      <c r="K15" s="120" t="s">
        <v>265</v>
      </c>
      <c r="L15" s="11">
        <v>354773556</v>
      </c>
      <c r="M15" s="65" t="s">
        <v>267</v>
      </c>
      <c r="N15" s="124">
        <v>52000</v>
      </c>
      <c r="O15" s="124">
        <v>2780</v>
      </c>
      <c r="P15" s="121" t="s">
        <v>139</v>
      </c>
      <c r="Q15" s="80">
        <v>45699</v>
      </c>
      <c r="R15" s="124">
        <v>2780</v>
      </c>
      <c r="S15" s="124">
        <v>0</v>
      </c>
      <c r="T15" s="124">
        <v>0</v>
      </c>
      <c r="U15" s="125">
        <f t="shared" si="1"/>
        <v>2780</v>
      </c>
      <c r="V15" s="117" t="s">
        <v>202</v>
      </c>
      <c r="W15" s="122" t="s">
        <v>291</v>
      </c>
    </row>
    <row r="16" spans="1:23" ht="25.05" hidden="1" customHeight="1" x14ac:dyDescent="0.3">
      <c r="A16" s="64">
        <v>12</v>
      </c>
      <c r="B16" s="60" t="str">
        <f t="shared" si="2"/>
        <v/>
      </c>
      <c r="C16" s="119" t="str">
        <f t="shared" si="3"/>
        <v/>
      </c>
      <c r="D16" s="41" t="str">
        <f t="shared" si="4"/>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3">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143395</v>
      </c>
      <c r="J5" s="38" t="s">
        <v>255</v>
      </c>
      <c r="K5" s="84">
        <v>143395</v>
      </c>
      <c r="L5" s="84" t="s">
        <v>256</v>
      </c>
      <c r="M5" s="38" t="s">
        <v>257</v>
      </c>
      <c r="N5" s="84">
        <v>329073</v>
      </c>
      <c r="O5" s="84" t="s">
        <v>258</v>
      </c>
      <c r="P5" s="84">
        <v>460304</v>
      </c>
      <c r="Q5" s="38" t="s">
        <v>259</v>
      </c>
      <c r="R5" s="38" t="s">
        <v>260</v>
      </c>
      <c r="S5" s="84" t="s">
        <v>261</v>
      </c>
      <c r="T5" s="84" t="s">
        <v>261</v>
      </c>
      <c r="U5" s="84" t="s">
        <v>262</v>
      </c>
      <c r="V5" s="84" t="s">
        <v>263</v>
      </c>
      <c r="W5" s="84">
        <v>0</v>
      </c>
      <c r="X5" s="38" t="s">
        <v>264</v>
      </c>
      <c r="Y5" s="84">
        <v>354773556</v>
      </c>
      <c r="Z5" s="38" t="s">
        <v>265</v>
      </c>
      <c r="AA5" s="108" t="s">
        <v>266</v>
      </c>
      <c r="AB5" s="84" t="s">
        <v>267</v>
      </c>
      <c r="AC5" s="108">
        <v>52000</v>
      </c>
      <c r="AD5" s="84" t="s">
        <v>268</v>
      </c>
      <c r="AE5" s="84">
        <v>24</v>
      </c>
      <c r="AF5" s="84" t="s">
        <v>269</v>
      </c>
      <c r="AG5" s="108" t="s">
        <v>270</v>
      </c>
      <c r="AH5" s="84" t="s">
        <v>271</v>
      </c>
      <c r="AI5" s="108" t="s">
        <v>272</v>
      </c>
      <c r="AJ5" s="84">
        <v>2780</v>
      </c>
      <c r="AK5" s="84">
        <v>2780</v>
      </c>
      <c r="AL5" s="108" t="s">
        <v>273</v>
      </c>
      <c r="AM5" s="84">
        <v>9822.0300000000007</v>
      </c>
      <c r="AN5" s="112">
        <v>6917.97</v>
      </c>
      <c r="AO5" s="112">
        <v>16740</v>
      </c>
      <c r="AP5" s="112">
        <v>42177.97</v>
      </c>
      <c r="AQ5" s="112">
        <v>8885.0300000000007</v>
      </c>
      <c r="AR5" s="112">
        <v>51063</v>
      </c>
      <c r="AS5" s="112">
        <v>28153.17</v>
      </c>
      <c r="AT5" s="112">
        <v>7926.83</v>
      </c>
      <c r="AU5" s="112">
        <v>36080</v>
      </c>
      <c r="AV5" s="84">
        <v>19</v>
      </c>
      <c r="AW5" s="84"/>
      <c r="AX5" s="84"/>
      <c r="AY5" s="108"/>
      <c r="AZ5" s="84"/>
      <c r="BA5" s="84"/>
      <c r="BB5" s="84" t="s">
        <v>274</v>
      </c>
      <c r="BC5" s="84" t="s">
        <v>145</v>
      </c>
      <c r="BD5" s="108" t="s">
        <v>275</v>
      </c>
      <c r="BE5" s="129">
        <v>52000</v>
      </c>
      <c r="BF5" s="38" t="s">
        <v>261</v>
      </c>
      <c r="BG5" s="84">
        <v>8302191296</v>
      </c>
      <c r="BH5" s="114" t="s">
        <v>276</v>
      </c>
      <c r="BI5" s="38" t="s">
        <v>111</v>
      </c>
      <c r="BJ5" s="85">
        <v>45932</v>
      </c>
      <c r="BK5" s="84"/>
      <c r="BL5" s="38"/>
      <c r="BM5" s="115" t="s">
        <v>119</v>
      </c>
      <c r="BN5" s="116" t="s">
        <v>200</v>
      </c>
      <c r="BO5" s="84" t="s">
        <v>245</v>
      </c>
      <c r="BP5" s="84">
        <v>30580</v>
      </c>
      <c r="BQ5" s="117" t="s">
        <v>202</v>
      </c>
      <c r="BR5" s="130" t="s">
        <v>299</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2025-10-11T01:06:58Z</dcterms:modified>
</cp:coreProperties>
</file>